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"/>
    </mc:Choice>
  </mc:AlternateContent>
  <xr:revisionPtr revIDLastSave="320" documentId="8_{EAD0EC3B-43F1-46F2-875E-4200A3A6F9EF}" xr6:coauthVersionLast="47" xr6:coauthVersionMax="47" xr10:uidLastSave="{9978C533-8BA2-491A-8173-38A61B1382C6}"/>
  <workbookProtection workbookPassword="954A" lockStructure="1"/>
  <bookViews>
    <workbookView xWindow="-28920" yWindow="2910" windowWidth="29040" windowHeight="15840" xr2:uid="{00000000-000D-0000-FFFF-FFFF00000000}"/>
  </bookViews>
  <sheets>
    <sheet name="Op verkenn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3" i="1" l="1"/>
  <c r="S46" i="1"/>
  <c r="H43" i="1"/>
  <c r="H44" i="1"/>
  <c r="H47" i="1" l="1"/>
  <c r="H52" i="1"/>
  <c r="H50" i="1"/>
  <c r="C172" i="1" l="1"/>
  <c r="C171" i="1"/>
  <c r="N171" i="1" s="1"/>
  <c r="C148" i="1"/>
  <c r="C147" i="1"/>
  <c r="N147" i="1" s="1"/>
  <c r="C125" i="1"/>
  <c r="N125" i="1" s="1"/>
  <c r="C124" i="1"/>
  <c r="N124" i="1" s="1"/>
  <c r="C102" i="1"/>
  <c r="C101" i="1"/>
  <c r="N101" i="1" s="1"/>
  <c r="C79" i="1"/>
  <c r="C78" i="1"/>
  <c r="N78" i="1" s="1"/>
  <c r="C55" i="1"/>
  <c r="C54" i="1"/>
  <c r="B175" i="1" l="1"/>
  <c r="B181" i="1"/>
  <c r="B157" i="1"/>
  <c r="B151" i="1"/>
  <c r="B128" i="1"/>
  <c r="B133" i="1"/>
  <c r="B105" i="1"/>
  <c r="B110" i="1"/>
  <c r="B87" i="1"/>
  <c r="B82" i="1"/>
  <c r="B63" i="1" l="1"/>
  <c r="B58" i="1"/>
  <c r="B62" i="1"/>
  <c r="B172" i="1" l="1"/>
  <c r="B171" i="1"/>
  <c r="B148" i="1"/>
  <c r="B147" i="1"/>
  <c r="B125" i="1"/>
  <c r="B124" i="1"/>
  <c r="B102" i="1"/>
  <c r="B101" i="1"/>
  <c r="H101" i="1" s="1"/>
  <c r="B78" i="1"/>
  <c r="B79" i="1"/>
  <c r="B54" i="1" l="1"/>
  <c r="B55" i="1"/>
  <c r="H55" i="1" s="1"/>
  <c r="H54" i="1" l="1"/>
  <c r="N54" i="1"/>
  <c r="H169" i="1"/>
  <c r="S169" i="1" s="1"/>
  <c r="H170" i="1"/>
  <c r="H171" i="1"/>
  <c r="S171" i="1" s="1"/>
  <c r="H145" i="1"/>
  <c r="S145" i="1" s="1"/>
  <c r="H146" i="1"/>
  <c r="H147" i="1"/>
  <c r="S147" i="1" s="1"/>
  <c r="H122" i="1"/>
  <c r="S122" i="1" s="1"/>
  <c r="H123" i="1"/>
  <c r="H124" i="1"/>
  <c r="S124" i="1" s="1"/>
  <c r="H99" i="1"/>
  <c r="S99" i="1" s="1"/>
  <c r="H100" i="1"/>
  <c r="S101" i="1"/>
  <c r="H76" i="1"/>
  <c r="H77" i="1"/>
  <c r="S77" i="1" s="1"/>
  <c r="H78" i="1"/>
  <c r="S78" i="1" s="1"/>
  <c r="H62" i="1"/>
  <c r="S62" i="1" s="1"/>
  <c r="N53" i="1"/>
  <c r="H53" i="1"/>
  <c r="S53" i="1" s="1"/>
  <c r="S54" i="1" l="1"/>
  <c r="B180" i="1"/>
  <c r="H180" i="1" s="1"/>
  <c r="S180" i="1" s="1"/>
  <c r="H181" i="1"/>
  <c r="S181" i="1" s="1"/>
  <c r="B156" i="1"/>
  <c r="H156" i="1" s="1"/>
  <c r="S156" i="1" s="1"/>
  <c r="H157" i="1"/>
  <c r="S157" i="1" s="1"/>
  <c r="B132" i="1"/>
  <c r="H132" i="1" s="1"/>
  <c r="S132" i="1" s="1"/>
  <c r="H133" i="1"/>
  <c r="S133" i="1" s="1"/>
  <c r="B109" i="1"/>
  <c r="H109" i="1" s="1"/>
  <c r="S109" i="1" s="1"/>
  <c r="H110" i="1"/>
  <c r="S110" i="1" s="1"/>
  <c r="B86" i="1"/>
  <c r="H86" i="1" s="1"/>
  <c r="S86" i="1" s="1"/>
  <c r="H87" i="1"/>
  <c r="S87" i="1" s="1"/>
  <c r="H175" i="1"/>
  <c r="S175" i="1" s="1"/>
  <c r="H151" i="1"/>
  <c r="S151" i="1" s="1"/>
  <c r="H128" i="1"/>
  <c r="S128" i="1" s="1"/>
  <c r="H105" i="1"/>
  <c r="S105" i="1" s="1"/>
  <c r="H82" i="1"/>
  <c r="S82" i="1" s="1"/>
  <c r="H58" i="1"/>
  <c r="S58" i="1" s="1"/>
  <c r="H51" i="1" l="1"/>
  <c r="H45" i="1" l="1"/>
  <c r="H46" i="1"/>
  <c r="H48" i="1"/>
  <c r="H49" i="1"/>
  <c r="H67" i="1" l="1"/>
  <c r="C67" i="1" s="1"/>
  <c r="C47" i="1"/>
  <c r="C48" i="1"/>
  <c r="N48" i="1" s="1"/>
  <c r="S48" i="1" s="1"/>
  <c r="C44" i="1"/>
  <c r="C45" i="1"/>
  <c r="C46" i="1"/>
  <c r="N46" i="1" s="1"/>
  <c r="C49" i="1"/>
  <c r="N49" i="1" s="1"/>
  <c r="S49" i="1" s="1"/>
  <c r="C50" i="1"/>
  <c r="C51" i="1"/>
  <c r="H97" i="1"/>
  <c r="C97" i="1" s="1"/>
  <c r="N97" i="1" s="1"/>
  <c r="S97" i="1" s="1"/>
  <c r="C100" i="1"/>
  <c r="N100" i="1" s="1"/>
  <c r="S100" i="1" s="1"/>
  <c r="H98" i="1"/>
  <c r="C98" i="1" s="1"/>
  <c r="B179" i="1" l="1"/>
  <c r="H179" i="1" s="1"/>
  <c r="S179" i="1" s="1"/>
  <c r="B155" i="1"/>
  <c r="H155" i="1" s="1"/>
  <c r="S155" i="1" s="1"/>
  <c r="B178" i="1"/>
  <c r="H178" i="1" s="1"/>
  <c r="S178" i="1" s="1"/>
  <c r="B177" i="1"/>
  <c r="H177" i="1" s="1"/>
  <c r="S177" i="1" s="1"/>
  <c r="B174" i="1"/>
  <c r="H174" i="1" s="1"/>
  <c r="S174" i="1" s="1"/>
  <c r="N172" i="1"/>
  <c r="H172" i="1"/>
  <c r="S172" i="1" s="1"/>
  <c r="C170" i="1"/>
  <c r="N170" i="1" s="1"/>
  <c r="S170" i="1" s="1"/>
  <c r="H168" i="1"/>
  <c r="H167" i="1"/>
  <c r="H166" i="1"/>
  <c r="H165" i="1"/>
  <c r="H164" i="1"/>
  <c r="H163" i="1"/>
  <c r="H162" i="1"/>
  <c r="H161" i="1"/>
  <c r="B154" i="1"/>
  <c r="H154" i="1" s="1"/>
  <c r="S154" i="1" s="1"/>
  <c r="B153" i="1"/>
  <c r="H153" i="1" s="1"/>
  <c r="S153" i="1" s="1"/>
  <c r="B150" i="1"/>
  <c r="H150" i="1" s="1"/>
  <c r="S150" i="1" s="1"/>
  <c r="N148" i="1"/>
  <c r="H148" i="1"/>
  <c r="C146" i="1"/>
  <c r="N146" i="1" s="1"/>
  <c r="S146" i="1" s="1"/>
  <c r="H144" i="1"/>
  <c r="H143" i="1"/>
  <c r="H142" i="1"/>
  <c r="H141" i="1"/>
  <c r="H140" i="1"/>
  <c r="H139" i="1"/>
  <c r="H138" i="1"/>
  <c r="H137" i="1"/>
  <c r="B131" i="1"/>
  <c r="H131" i="1" s="1"/>
  <c r="S131" i="1" s="1"/>
  <c r="B130" i="1"/>
  <c r="H130" i="1" s="1"/>
  <c r="S130" i="1" s="1"/>
  <c r="B127" i="1"/>
  <c r="H127" i="1" s="1"/>
  <c r="S127" i="1" s="1"/>
  <c r="H125" i="1"/>
  <c r="S125" i="1" s="1"/>
  <c r="C123" i="1"/>
  <c r="N123" i="1" s="1"/>
  <c r="S123" i="1" s="1"/>
  <c r="H121" i="1"/>
  <c r="H120" i="1"/>
  <c r="H119" i="1"/>
  <c r="H118" i="1"/>
  <c r="H117" i="1"/>
  <c r="H116" i="1"/>
  <c r="H115" i="1"/>
  <c r="H114" i="1"/>
  <c r="B108" i="1"/>
  <c r="H108" i="1" s="1"/>
  <c r="S108" i="1" s="1"/>
  <c r="B107" i="1"/>
  <c r="H107" i="1" s="1"/>
  <c r="S107" i="1" s="1"/>
  <c r="B104" i="1"/>
  <c r="H104" i="1" s="1"/>
  <c r="S104" i="1" s="1"/>
  <c r="N102" i="1"/>
  <c r="H102" i="1"/>
  <c r="H95" i="1"/>
  <c r="C95" i="1" s="1"/>
  <c r="N95" i="1" s="1"/>
  <c r="S95" i="1" s="1"/>
  <c r="N98" i="1"/>
  <c r="S98" i="1" s="1"/>
  <c r="H96" i="1"/>
  <c r="C96" i="1" s="1"/>
  <c r="N96" i="1" s="1"/>
  <c r="S96" i="1" s="1"/>
  <c r="H94" i="1"/>
  <c r="C94" i="1" s="1"/>
  <c r="N94" i="1" s="1"/>
  <c r="S94" i="1" s="1"/>
  <c r="H93" i="1"/>
  <c r="C93" i="1" s="1"/>
  <c r="N93" i="1" s="1"/>
  <c r="S93" i="1" s="1"/>
  <c r="H92" i="1"/>
  <c r="C92" i="1" s="1"/>
  <c r="N92" i="1" s="1"/>
  <c r="S92" i="1" s="1"/>
  <c r="H91" i="1"/>
  <c r="C91" i="1" s="1"/>
  <c r="N91" i="1" s="1"/>
  <c r="S91" i="1" s="1"/>
  <c r="B85" i="1"/>
  <c r="H85" i="1" s="1"/>
  <c r="S85" i="1" s="1"/>
  <c r="B84" i="1"/>
  <c r="H84" i="1" s="1"/>
  <c r="S84" i="1" s="1"/>
  <c r="B81" i="1"/>
  <c r="H81" i="1" s="1"/>
  <c r="S81" i="1" s="1"/>
  <c r="N79" i="1"/>
  <c r="H79" i="1"/>
  <c r="C76" i="1"/>
  <c r="N76" i="1" s="1"/>
  <c r="S76" i="1" s="1"/>
  <c r="H75" i="1"/>
  <c r="C75" i="1" s="1"/>
  <c r="N75" i="1" s="1"/>
  <c r="S75" i="1" s="1"/>
  <c r="H74" i="1"/>
  <c r="C74" i="1" s="1"/>
  <c r="N74" i="1" s="1"/>
  <c r="S74" i="1" s="1"/>
  <c r="H73" i="1"/>
  <c r="C73" i="1" s="1"/>
  <c r="N73" i="1" s="1"/>
  <c r="S73" i="1" s="1"/>
  <c r="H72" i="1"/>
  <c r="C72" i="1" s="1"/>
  <c r="N72" i="1" s="1"/>
  <c r="S72" i="1" s="1"/>
  <c r="H71" i="1"/>
  <c r="C71" i="1" s="1"/>
  <c r="N71" i="1" s="1"/>
  <c r="S71" i="1" s="1"/>
  <c r="H70" i="1"/>
  <c r="C70" i="1" s="1"/>
  <c r="N70" i="1" s="1"/>
  <c r="S70" i="1" s="1"/>
  <c r="H69" i="1"/>
  <c r="C69" i="1" s="1"/>
  <c r="N69" i="1" s="1"/>
  <c r="S69" i="1" s="1"/>
  <c r="H68" i="1"/>
  <c r="C68" i="1" s="1"/>
  <c r="N68" i="1" s="1"/>
  <c r="S68" i="1" s="1"/>
  <c r="N67" i="1"/>
  <c r="S67" i="1" s="1"/>
  <c r="N44" i="1"/>
  <c r="S44" i="1" s="1"/>
  <c r="N45" i="1"/>
  <c r="S45" i="1" s="1"/>
  <c r="N47" i="1"/>
  <c r="S47" i="1" s="1"/>
  <c r="N50" i="1"/>
  <c r="S50" i="1" s="1"/>
  <c r="N51" i="1"/>
  <c r="S51" i="1" s="1"/>
  <c r="C52" i="1"/>
  <c r="N52" i="1" s="1"/>
  <c r="S52" i="1" s="1"/>
  <c r="C43" i="1"/>
  <c r="N43" i="1" s="1"/>
  <c r="S43" i="1" s="1"/>
  <c r="C167" i="1" l="1"/>
  <c r="N167" i="1" s="1"/>
  <c r="S167" i="1" s="1"/>
  <c r="S148" i="1"/>
  <c r="C168" i="1"/>
  <c r="N168" i="1" s="1"/>
  <c r="S168" i="1"/>
  <c r="C142" i="1"/>
  <c r="N142" i="1" s="1"/>
  <c r="S142" i="1"/>
  <c r="C165" i="1"/>
  <c r="N165" i="1" s="1"/>
  <c r="S165" i="1"/>
  <c r="C114" i="1"/>
  <c r="N114" i="1" s="1"/>
  <c r="S114" i="1"/>
  <c r="C120" i="1"/>
  <c r="N120" i="1" s="1"/>
  <c r="S120" i="1"/>
  <c r="C144" i="1"/>
  <c r="N144" i="1" s="1"/>
  <c r="S144" i="1"/>
  <c r="C164" i="1"/>
  <c r="N164" i="1" s="1"/>
  <c r="S164" i="1" s="1"/>
  <c r="C121" i="1"/>
  <c r="N121" i="1" s="1"/>
  <c r="S121" i="1"/>
  <c r="S79" i="1"/>
  <c r="C166" i="1"/>
  <c r="N166" i="1" s="1"/>
  <c r="S166" i="1"/>
  <c r="C115" i="1"/>
  <c r="N115" i="1" s="1"/>
  <c r="S115" i="1" s="1"/>
  <c r="C116" i="1"/>
  <c r="N116" i="1" s="1"/>
  <c r="S116" i="1"/>
  <c r="C138" i="1"/>
  <c r="N138" i="1" s="1"/>
  <c r="S138" i="1"/>
  <c r="C117" i="1"/>
  <c r="N117" i="1" s="1"/>
  <c r="S117" i="1"/>
  <c r="C139" i="1"/>
  <c r="N139" i="1" s="1"/>
  <c r="S139" i="1"/>
  <c r="S161" i="1"/>
  <c r="S143" i="1"/>
  <c r="C118" i="1"/>
  <c r="N118" i="1" s="1"/>
  <c r="S118" i="1"/>
  <c r="C140" i="1"/>
  <c r="N140" i="1" s="1"/>
  <c r="S140" i="1"/>
  <c r="C162" i="1"/>
  <c r="N162" i="1" s="1"/>
  <c r="S162" i="1"/>
  <c r="C119" i="1"/>
  <c r="N119" i="1" s="1"/>
  <c r="S119" i="1"/>
  <c r="C141" i="1"/>
  <c r="N141" i="1" s="1"/>
  <c r="S141" i="1"/>
  <c r="C163" i="1"/>
  <c r="N163" i="1" s="1"/>
  <c r="S102" i="1"/>
  <c r="C137" i="1"/>
  <c r="N137" i="1" s="1"/>
  <c r="S137" i="1" s="1"/>
  <c r="C143" i="1"/>
  <c r="N143" i="1" s="1"/>
  <c r="C161" i="1"/>
  <c r="N161" i="1" s="1"/>
  <c r="B61" i="1" l="1"/>
  <c r="B60" i="1"/>
  <c r="B57" i="1"/>
  <c r="N55" i="1"/>
  <c r="S55" i="1" s="1"/>
  <c r="H60" i="1" l="1"/>
  <c r="S60" i="1" s="1"/>
  <c r="H61" i="1"/>
  <c r="S61" i="1" s="1"/>
  <c r="H63" i="1"/>
  <c r="S63" i="1" s="1"/>
  <c r="H57" i="1"/>
  <c r="S57" i="1" s="1"/>
  <c r="S184" i="1" l="1"/>
  <c r="S183" i="1"/>
</calcChain>
</file>

<file path=xl/sharedStrings.xml><?xml version="1.0" encoding="utf-8"?>
<sst xmlns="http://schemas.openxmlformats.org/spreadsheetml/2006/main" count="605" uniqueCount="353">
  <si>
    <t>PRIJSLIJST 2024</t>
  </si>
  <si>
    <t>STAP 1: : Vul de gegevens van uw school in. Dit is een prijslijst en geen bestelformulier. Bestel via de webshop + de licenties via Bingel.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</si>
  <si>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</si>
  <si>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</si>
  <si>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</si>
  <si>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</si>
  <si>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</si>
  <si>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</si>
  <si>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</si>
  <si>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</si>
  <si>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</si>
  <si>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</si>
  <si>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</si>
  <si>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</si>
  <si>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</si>
  <si>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</si>
  <si>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3: FACULTATIEF: Duid aan wat u NIET wilt bestellen (meer informatie over de materialen: opverkenning.be/materiaal_themaschriften)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</si>
  <si>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>Prentensets voor alle leerjaren en Tijdlijn bij leerjaar 5 en 6)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</si>
  <si>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 en Bingel Max)</t>
    </r>
    <r>
      <rPr>
        <b/>
        <sz val="12"/>
        <rFont val="Calibri"/>
        <family val="2"/>
        <scheme val="minor"/>
      </rPr>
      <t>:</t>
    </r>
  </si>
  <si>
    <t>Mijn school wenst GEEN cd's en dvd's te bestellen aangezien die digitaal in Bingel Plus zitten.</t>
  </si>
  <si>
    <t>Mijn school wenst GEEN Verkeerthema's van Op verkenning te bestellen.</t>
  </si>
  <si>
    <r>
      <rPr>
        <b/>
        <sz val="11"/>
        <color rgb="FFFFFFFF"/>
        <rFont val="Calibri"/>
        <family val="2"/>
      </rPr>
      <t xml:space="preserve">STAP 4: De totale prijs wordt automatisch berekend. Breng manueel wijzigingen aan indien gewenst  </t>
    </r>
    <r>
      <rPr>
        <b/>
        <sz val="9"/>
        <color rgb="FFFFFFFF"/>
        <rFont val="Calibri"/>
        <family val="2"/>
      </rPr>
      <t>(let op: indien u geen volledige leerjaarbundels wilt bestellen moet u de aantallen per thema apart aanduiden).</t>
    </r>
  </si>
  <si>
    <t>Thema</t>
  </si>
  <si>
    <t>Aantal</t>
  </si>
  <si>
    <t>Prijs in euro</t>
  </si>
  <si>
    <t>Bestelnummer</t>
  </si>
  <si>
    <t>Totale prijs in euro</t>
  </si>
  <si>
    <t>LEERJAAR 1</t>
  </si>
  <si>
    <t>THEMASCHRIFTEN EN KLASMATERIAAL</t>
  </si>
  <si>
    <t>BINGEL PLUS (=bordboek/handleiding: zie onderaan)</t>
  </si>
  <si>
    <t>Leerlingenmateriaal</t>
  </si>
  <si>
    <t>Op verkenning 1 - welkom</t>
  </si>
  <si>
    <t>978-90-306-7190-9</t>
  </si>
  <si>
    <t>∞</t>
  </si>
  <si>
    <t>978-90-306-7188-6</t>
  </si>
  <si>
    <t>Op verkenning 1 - dierenvrienden</t>
  </si>
  <si>
    <t>978-90-306-7183-1</t>
  </si>
  <si>
    <t>978-90-306-7185-5</t>
  </si>
  <si>
    <t>Op verkenning 1 - alles verandert</t>
  </si>
  <si>
    <t>978-90-306-7334-7</t>
  </si>
  <si>
    <t>978-90-306-7346-0</t>
  </si>
  <si>
    <t>Op verkenning 1 - Ik word groot</t>
  </si>
  <si>
    <t>978-90-306-7184-8</t>
  </si>
  <si>
    <t>978-90-306-7390-3</t>
  </si>
  <si>
    <t>Op verkenning 1 - knap gemaakt</t>
  </si>
  <si>
    <t>978-90-306-7335-4</t>
  </si>
  <si>
    <t>978-90-306-7347-7</t>
  </si>
  <si>
    <t>Op verkenning 1 - later word ik</t>
  </si>
  <si>
    <t>978-90-306-7577-8</t>
  </si>
  <si>
    <t>978-90-306-7580-8</t>
  </si>
  <si>
    <t>Op verkenning 1 - vind jij dit leuk?</t>
  </si>
  <si>
    <t>978-90-306-7576-1</t>
  </si>
  <si>
    <t>978-90-306-7581-5</t>
  </si>
  <si>
    <t>Op verkenning 1 - speel je mee?</t>
  </si>
  <si>
    <t>978-90-306-7575-4</t>
  </si>
  <si>
    <t>978-90-306-7582-2</t>
  </si>
  <si>
    <t>Op verkenning 1 - wat een dag!</t>
  </si>
  <si>
    <t>978-90-306-7336-1</t>
  </si>
  <si>
    <t>978-90-306-7348-4</t>
  </si>
  <si>
    <t>Op verkenning 1 - joepie, vakantie!</t>
  </si>
  <si>
    <t>978-90-306-7574-7</t>
  </si>
  <si>
    <t>978-90-306-7583-9</t>
  </si>
  <si>
    <t>Op verkenning in het verkeer 1</t>
  </si>
  <si>
    <t>978-90-306-9454-0</t>
  </si>
  <si>
    <t>978-90-306-9472-4</t>
  </si>
  <si>
    <t>Op verkenning 1 volledige leerjaarbundel (inclusief verkeer)</t>
  </si>
  <si>
    <t>978-90-306-9781-7</t>
  </si>
  <si>
    <t>978-90-306-9787-9</t>
  </si>
  <si>
    <t>Op verkenning 1 - volledige leerjaarbundel (exclusief verkeer)</t>
  </si>
  <si>
    <t>978-90-306-7586-0</t>
  </si>
  <si>
    <t>978-90-306-7862-5</t>
  </si>
  <si>
    <t>978-90-306-9788-6</t>
  </si>
  <si>
    <t>Leerkrachtenmateriaal</t>
  </si>
  <si>
    <t>978-90-306-9789-3</t>
  </si>
  <si>
    <t>Op verkenning 1 - Handleidingenmap</t>
  </si>
  <si>
    <t>978-90-306-7181-7</t>
  </si>
  <si>
    <t>B</t>
  </si>
  <si>
    <t>978-90-306-9790-9</t>
  </si>
  <si>
    <t>Op verkenning in het verkeer 1 - Handleiding folio</t>
  </si>
  <si>
    <t>978-90-306-9460-1</t>
  </si>
  <si>
    <t>978-90-306-9791-6</t>
  </si>
  <si>
    <t>Klasmateriaal</t>
  </si>
  <si>
    <t>978-90-306-9792-3</t>
  </si>
  <si>
    <t>Op verkenning 1 - prentenset</t>
  </si>
  <si>
    <t>978-90-306-7187-9</t>
  </si>
  <si>
    <t>±</t>
  </si>
  <si>
    <t>Op verkenning 1 - audio-cd</t>
  </si>
  <si>
    <t>978-90-306-7179-4</t>
  </si>
  <si>
    <t>Op verkenning 1 - dvd</t>
  </si>
  <si>
    <t>978-90-306-7180-0</t>
  </si>
  <si>
    <t>Op verkenning in het verkeer 1 - prentenset</t>
  </si>
  <si>
    <t>978-90-306-9466-3</t>
  </si>
  <si>
    <t>LEERJAAR 2</t>
  </si>
  <si>
    <t>Op verkenning 2 - de tweede klas</t>
  </si>
  <si>
    <t xml:space="preserve">978-90-306-7750-5 </t>
  </si>
  <si>
    <t xml:space="preserve">978-90-306-7760-4 </t>
  </si>
  <si>
    <t>Op verkenning 2 - allemaal samen</t>
  </si>
  <si>
    <t xml:space="preserve">978-90-306-7741-3 </t>
  </si>
  <si>
    <t xml:space="preserve">978-90-306-7751-2 </t>
  </si>
  <si>
    <t>Op verkenning 2 - auw!</t>
  </si>
  <si>
    <t xml:space="preserve">978-90-306-7743-7 </t>
  </si>
  <si>
    <t xml:space="preserve">978-90-306-7752-9 </t>
  </si>
  <si>
    <t>Op verkenning 2 - hier wonen wij</t>
  </si>
  <si>
    <t xml:space="preserve">978-90-306-7742-0 </t>
  </si>
  <si>
    <t xml:space="preserve">978-90-306-7753-6 </t>
  </si>
  <si>
    <t>Op verkenning 2 - hoe lang geleden</t>
  </si>
  <si>
    <t xml:space="preserve">978-90-306-7744-4 </t>
  </si>
  <si>
    <t xml:space="preserve">978-90-306-7754-3 </t>
  </si>
  <si>
    <t>Op verkenning 2 - hoe werkt dat?</t>
  </si>
  <si>
    <t xml:space="preserve">978-90-306-7745-1 </t>
  </si>
  <si>
    <t xml:space="preserve">978-90-306-7755-0 </t>
  </si>
  <si>
    <t>Op verkenning 2 - lekker!</t>
  </si>
  <si>
    <t xml:space="preserve">978-90-306-7746-8 </t>
  </si>
  <si>
    <t xml:space="preserve">978-90-306-7756-7 </t>
  </si>
  <si>
    <t>Op verkenning 2 - op avontuur</t>
  </si>
  <si>
    <t xml:space="preserve">978-90-306-7747-5 </t>
  </si>
  <si>
    <t xml:space="preserve">978-90-306-7757-4 </t>
  </si>
  <si>
    <t>Op verkenning 2 - wat een weertje!</t>
  </si>
  <si>
    <t xml:space="preserve">978-90-306-7748-2 </t>
  </si>
  <si>
    <t xml:space="preserve">978-90-306-7758-1 </t>
  </si>
  <si>
    <t>Op verkenning 2 - wat groeit daar?</t>
  </si>
  <si>
    <t xml:space="preserve">978-90-306-7749-9 </t>
  </si>
  <si>
    <t xml:space="preserve">978-90-306-7759-8 </t>
  </si>
  <si>
    <t>Op verkenning in het verkeer 2</t>
  </si>
  <si>
    <t>978-90-306-9455-7</t>
  </si>
  <si>
    <t>978-90-306-9473-1</t>
  </si>
  <si>
    <t>Op verkenning 2- volledige leerjaarbundel (inclusief verkeer)</t>
  </si>
  <si>
    <t>978-90-306-9782-4</t>
  </si>
  <si>
    <t>Op verkenning 2 - volledige leerjaarbundel (exclusief verkeer)</t>
  </si>
  <si>
    <t>978-90-306-8390-2</t>
  </si>
  <si>
    <t>978-90-306-8382-7</t>
  </si>
  <si>
    <t>Op verkenning 2 - Handleidingenmap</t>
  </si>
  <si>
    <t>978-90-306-7739-0</t>
  </si>
  <si>
    <t>Op verkenning in het verkeer 2 - Handleiding folio</t>
  </si>
  <si>
    <t>978-90-306-9461-8</t>
  </si>
  <si>
    <t>f</t>
  </si>
  <si>
    <t>Op verkenning 2 - prentenset</t>
  </si>
  <si>
    <t>978-90-306-7740-6</t>
  </si>
  <si>
    <t>Op verkenning 2 - audio-cd</t>
  </si>
  <si>
    <t>978-90-306-7737-6</t>
  </si>
  <si>
    <t>Op verkenning 2 - dvd</t>
  </si>
  <si>
    <t>978-90-306-7738-3</t>
  </si>
  <si>
    <t>Op verkenning in het verkeer 2 - prentenset</t>
  </si>
  <si>
    <t>978-90-306-9467-0</t>
  </si>
  <si>
    <t>LEERJAAR 3</t>
  </si>
  <si>
    <t>Op verkenning 3 - de zon</t>
  </si>
  <si>
    <t>978-90-306-7200-5</t>
  </si>
  <si>
    <t>978-90-306-7197-8</t>
  </si>
  <si>
    <t>Op verkenning 3 - wat een familie!</t>
  </si>
  <si>
    <t>978-90-306-7341-5</t>
  </si>
  <si>
    <t>978-90-306-7353-8</t>
  </si>
  <si>
    <t>Op verkenning 3 - opgeruimd staat netjes</t>
  </si>
  <si>
    <t>978-90-306-7195-4</t>
  </si>
  <si>
    <t>978-90-306-7196-1</t>
  </si>
  <si>
    <t>Op verkenning 3 - mijn schoolomgeving</t>
  </si>
  <si>
    <t>978-90-306-7338-5</t>
  </si>
  <si>
    <t>978-90-306-7350-7</t>
  </si>
  <si>
    <t>Op verkenning 3 - spannend!</t>
  </si>
  <si>
    <t>978-90-306-7578-5</t>
  </si>
  <si>
    <t>978-90-306-7584-6</t>
  </si>
  <si>
    <t>Op verkenning 3 - goede grond</t>
  </si>
  <si>
    <t>978-90-306-7337-8</t>
  </si>
  <si>
    <t>978-90-306-7349-1</t>
  </si>
  <si>
    <t>Op verkenning 3 - straffe kost</t>
  </si>
  <si>
    <t>978-90-306-7340-8</t>
  </si>
  <si>
    <t>978-90-306-7352-1</t>
  </si>
  <si>
    <t>Op verkenning 3 - schatkist of lege doos</t>
  </si>
  <si>
    <t>978-90-306-7339-2</t>
  </si>
  <si>
    <t>978-90-306-7351-4</t>
  </si>
  <si>
    <t>Op verkenning in het verkeer 3</t>
  </si>
  <si>
    <t>978-90-306-9456-4</t>
  </si>
  <si>
    <t>978-90-306-9474-8</t>
  </si>
  <si>
    <t>Op verkenning 3 - cursorisch leerwerkschrift 3</t>
  </si>
  <si>
    <t>978-90-306-7666-9</t>
  </si>
  <si>
    <t>978-90-306-7864-9</t>
  </si>
  <si>
    <t>Op verkenning 3- volledige leerjaarbundel (inclusief verkeer)</t>
  </si>
  <si>
    <t>978-90-306-9783-1</t>
  </si>
  <si>
    <t>Op verkenning 3 - volledige leerjaarbundel (exclusief verkeer)</t>
  </si>
  <si>
    <t>978-90-306-7587-7</t>
  </si>
  <si>
    <t>978-90-306-7863-2</t>
  </si>
  <si>
    <t>Op verkenning 3 - Handleidingenmap</t>
  </si>
  <si>
    <t>978-90-306-7193-0</t>
  </si>
  <si>
    <t>Op verkenning in het verkeer 3 - Handleiding folio</t>
  </si>
  <si>
    <t>978-90-306-9462-5</t>
  </si>
  <si>
    <t>Op verkenning 3 - prentenset</t>
  </si>
  <si>
    <t>978-90-306-7211-1</t>
  </si>
  <si>
    <t>Op verkenning 3 - audio-cd</t>
  </si>
  <si>
    <t>978-90-306-7191-6</t>
  </si>
  <si>
    <t>Op verkenning 3 - dvd</t>
  </si>
  <si>
    <t>978-90-306-7192-3</t>
  </si>
  <si>
    <t>Op verkenning in het verkeer 3 - prentenset</t>
  </si>
  <si>
    <t>978-90-306-9468-7</t>
  </si>
  <si>
    <t>LEERJAAR 4</t>
  </si>
  <si>
    <t>Op verkenning 4 - druk, druk</t>
  </si>
  <si>
    <t xml:space="preserve">978-90-306-7765-9 </t>
  </si>
  <si>
    <t>978-90-306-7773-4</t>
  </si>
  <si>
    <t>Op verkenning 4 - feest je mee?</t>
  </si>
  <si>
    <t xml:space="preserve">978-90-306-7766-6 </t>
  </si>
  <si>
    <t>978-90-306-7774-1</t>
  </si>
  <si>
    <t>Op verkenning 4 - goede vaart</t>
  </si>
  <si>
    <t xml:space="preserve">978-90-306-7767-3 </t>
  </si>
  <si>
    <t>978-90-306-7775-8</t>
  </si>
  <si>
    <t>Op verkenning 4 - met wie spreek ik?</t>
  </si>
  <si>
    <t xml:space="preserve">978-90-306-7769-7 </t>
  </si>
  <si>
    <t>978-90-306-7777-2</t>
  </si>
  <si>
    <t>Op verkenning 4 - noodoproep</t>
  </si>
  <si>
    <t xml:space="preserve">978-90-306-7770-3 </t>
  </si>
  <si>
    <t>978-90-306-7778-9</t>
  </si>
  <si>
    <t xml:space="preserve">Op verkenning 4 - uitkijken naar ... </t>
  </si>
  <si>
    <t xml:space="preserve">978-90-306-7771-0 </t>
  </si>
  <si>
    <t>978-90-306-7779-6</t>
  </si>
  <si>
    <t>Op verkenning 4 - welke maat?</t>
  </si>
  <si>
    <t xml:space="preserve">978-90-306-7768-0 </t>
  </si>
  <si>
    <t>978-90-306-7776-5</t>
  </si>
  <si>
    <t>Op verkenning 4 - zomertijd</t>
  </si>
  <si>
    <t xml:space="preserve">978-90-306-7772-7 </t>
  </si>
  <si>
    <t>978-90-306-7780-2</t>
  </si>
  <si>
    <t>Op verkenning in het verkeer 4</t>
  </si>
  <si>
    <t>978-90-306-9457-1</t>
  </si>
  <si>
    <t>978-90-306-9475-5</t>
  </si>
  <si>
    <t>Op verkenning 4 - cursorisch leerwerkschrift 4</t>
  </si>
  <si>
    <t>978-90-306-8380-3</t>
  </si>
  <si>
    <t>978-90-306-8388-9</t>
  </si>
  <si>
    <t>Op verkenning 4- volledige leerjaarbundel (inclusief verkeer)</t>
  </si>
  <si>
    <t>978-90-306-9784-8</t>
  </si>
  <si>
    <t>Op verkenning 4 - volledige leerjaarbundel (exclusief verkeer)</t>
  </si>
  <si>
    <t>978-90-306-8391-9</t>
  </si>
  <si>
    <t>978-90-306-8383-4</t>
  </si>
  <si>
    <t>Op verkenning 4 - Handleidingenmap</t>
  </si>
  <si>
    <t>978-90-306-7763-5</t>
  </si>
  <si>
    <t>Op verkenning in het verkeer 4 - Handleiding folio</t>
  </si>
  <si>
    <t>978-90-306-9463-2</t>
  </si>
  <si>
    <t>Op verkenning 4 - prentenset</t>
  </si>
  <si>
    <t>978-90-306-7764-2</t>
  </si>
  <si>
    <t>Op verkenning 4 - audio-cd</t>
  </si>
  <si>
    <t>978-90-306-7761-1</t>
  </si>
  <si>
    <t>Op verkenning 4 - dvd</t>
  </si>
  <si>
    <t>978-90-306-7762-8</t>
  </si>
  <si>
    <t>Op verkenning in het verkeer 4 - prentenset</t>
  </si>
  <si>
    <t>978-90-306-9469-4</t>
  </si>
  <si>
    <t>LEERJAAR 5</t>
  </si>
  <si>
    <t>Op verkenning 5 - de Groote Oorlog</t>
  </si>
  <si>
    <t>978-90-306-7397-2</t>
  </si>
  <si>
    <t>978-90-306-7398-9</t>
  </si>
  <si>
    <t>Op verkenning 5 - groene vingers</t>
  </si>
  <si>
    <t>978-90-306-7205-0</t>
  </si>
  <si>
    <t>978-90-306-7202-9</t>
  </si>
  <si>
    <t>Op verkenning 5 - 324km file</t>
  </si>
  <si>
    <t>978-90-306-7342-2</t>
  </si>
  <si>
    <t>978-90-306-7354-5</t>
  </si>
  <si>
    <t>Op verkenning 5 - made in …</t>
  </si>
  <si>
    <t>978-90-306-7210-4</t>
  </si>
  <si>
    <t>978-90-306-7208-1</t>
  </si>
  <si>
    <t>Op verkenning 5 - democratie</t>
  </si>
  <si>
    <t>978-90-306-7343-9</t>
  </si>
  <si>
    <t>978-90-306-7355-2</t>
  </si>
  <si>
    <t xml:space="preserve">Op verkenning 5 - hightech </t>
  </si>
  <si>
    <t>978-90-306-7344-6</t>
  </si>
  <si>
    <t>978-90-306-7356-9</t>
  </si>
  <si>
    <t>Op verkenning 5 - water</t>
  </si>
  <si>
    <t>978-90-306-7579-2</t>
  </si>
  <si>
    <t>978-90-306-7585-3</t>
  </si>
  <si>
    <t xml:space="preserve">Op verkenning 5 - het juiste vakje? </t>
  </si>
  <si>
    <t>978-90-306-7345-3</t>
  </si>
  <si>
    <t>978-90-306-7357-6</t>
  </si>
  <si>
    <t>Op verkenning in het verkeer 5</t>
  </si>
  <si>
    <t>978-90-306-9458-8</t>
  </si>
  <si>
    <t>978-90-306-9476-2</t>
  </si>
  <si>
    <t>Op verkenning 5 - cursorisch leerwerkschrift 5</t>
  </si>
  <si>
    <t>978-90-306-7667-6</t>
  </si>
  <si>
    <t>978-90-306-7866-3</t>
  </si>
  <si>
    <t>Op verkenning 5- volledige leerjaarbundel (inclusief verkeer)</t>
  </si>
  <si>
    <t>978-90-306-9785-5</t>
  </si>
  <si>
    <t>Op verkenning 5 - volledige leerjaarbundel (exclusief verkeer)</t>
  </si>
  <si>
    <t>978-90-306-7588-4</t>
  </si>
  <si>
    <t>978-90-306-7865-6</t>
  </si>
  <si>
    <t>Op verkenning 5 - Handleidingenmap</t>
  </si>
  <si>
    <t>978-90-306-7207-4</t>
  </si>
  <si>
    <t>Op verkenning in het verkeer 5 - Handleiding folio</t>
  </si>
  <si>
    <t>978-90-306-9464-9</t>
  </si>
  <si>
    <t>Op verkenning 5 - prentenset</t>
  </si>
  <si>
    <t>978-90-306-7212-8</t>
  </si>
  <si>
    <t>Op verkenning 5 - audio-cd</t>
  </si>
  <si>
    <t>978-90-306-7201-2</t>
  </si>
  <si>
    <t>Op verkenning 5 - dvd</t>
  </si>
  <si>
    <t>978-90-306-7203-6</t>
  </si>
  <si>
    <t>Op verkenning 5 - Klassikale tijdband (idem lj 5 en 6)</t>
  </si>
  <si>
    <t>978-90-306-8389-6</t>
  </si>
  <si>
    <t>Op verkenning in het verkeer 5 - prentenset</t>
  </si>
  <si>
    <t>978-90-306-9470-0</t>
  </si>
  <si>
    <t>LEERJAAR 6</t>
  </si>
  <si>
    <t>Op verkenning 6 - adem vrij</t>
  </si>
  <si>
    <t xml:space="preserve">978-90-306-7785-7 </t>
  </si>
  <si>
    <t xml:space="preserve">978-90-306-7791-8 </t>
  </si>
  <si>
    <t>Op verkenning 6 - gratis?!</t>
  </si>
  <si>
    <t xml:space="preserve">978-90-306-7786-4 </t>
  </si>
  <si>
    <t xml:space="preserve">978-90-306-7792-5 </t>
  </si>
  <si>
    <t>Op verkenning 6 - in Europa</t>
  </si>
  <si>
    <t xml:space="preserve">978-90-306-7787-1 </t>
  </si>
  <si>
    <t xml:space="preserve">978-90-306-7793-2 </t>
  </si>
  <si>
    <t>Op verkenning 6 - onderweg naar morgen</t>
  </si>
  <si>
    <t xml:space="preserve">978-90-306-8379-7 </t>
  </si>
  <si>
    <t xml:space="preserve">978-90-306-8386-5 </t>
  </si>
  <si>
    <t>Op verkenning 6 - populair</t>
  </si>
  <si>
    <t xml:space="preserve">978-90-306-7788-8 </t>
  </si>
  <si>
    <t xml:space="preserve">978-90-306-7794-9 </t>
  </si>
  <si>
    <t xml:space="preserve">Op verkenning 6 - tot ziens </t>
  </si>
  <si>
    <t xml:space="preserve">978-90-306-8378-0 </t>
  </si>
  <si>
    <t xml:space="preserve">978-90-306-8385-8 </t>
  </si>
  <si>
    <t>Op verkenning 6 - van pool tot pool</t>
  </si>
  <si>
    <t xml:space="preserve">978-90-306-7789-5 </t>
  </si>
  <si>
    <t xml:space="preserve">978-90-306-7795-6 </t>
  </si>
  <si>
    <t>Op verkenning 6 - wereldoorlog 2</t>
  </si>
  <si>
    <t xml:space="preserve">978-90-306-7790-1 </t>
  </si>
  <si>
    <t xml:space="preserve">978-90-306-7796-3 </t>
  </si>
  <si>
    <t>Op verkenning in het verkeer 6</t>
  </si>
  <si>
    <t>978-90-306-9459-5</t>
  </si>
  <si>
    <t>978-90-306-9477-9</t>
  </si>
  <si>
    <t>Op verkenning 6 - cursorisch leerwerkschrift 6</t>
  </si>
  <si>
    <t xml:space="preserve">978-90-306-8381-0 </t>
  </si>
  <si>
    <t xml:space="preserve">978-90-306-8387-2 </t>
  </si>
  <si>
    <t>Op verkenning 6 - volledige leerjaarbundel (inclusief verkeer)</t>
  </si>
  <si>
    <t>978-90-306-9786-2</t>
  </si>
  <si>
    <t>Op verkenning 6 - volledige leerjaarbundel (exclusief verkeer)</t>
  </si>
  <si>
    <t>978-90-306-8392-6</t>
  </si>
  <si>
    <t>978-90-306-8384-1</t>
  </si>
  <si>
    <t>Op verkenning 6 - Handleidingenmap</t>
  </si>
  <si>
    <t>978-90-306-7783-3</t>
  </si>
  <si>
    <t>Op verkenning in het verkeer 6 - Handleiding folio</t>
  </si>
  <si>
    <t>978-90-306-9465-6</t>
  </si>
  <si>
    <t>Op verkenning 6 - prentenset</t>
  </si>
  <si>
    <t>978-90-306-7784-0</t>
  </si>
  <si>
    <t>Op verkenning 6 - audio-cd</t>
  </si>
  <si>
    <t>978-90-306-7781-9</t>
  </si>
  <si>
    <t>Op verkenning 6 - dvd</t>
  </si>
  <si>
    <t>978-90-306-7782-6</t>
  </si>
  <si>
    <t>Op verkenning 6 - Klassikale tijdband (idem lj 5 en 6)</t>
  </si>
  <si>
    <t>Op verkenning in het verkeer 6 - prentenset</t>
  </si>
  <si>
    <t>978-90-306-9471-7</t>
  </si>
  <si>
    <t>TOTALE PRIJS</t>
  </si>
  <si>
    <t xml:space="preserve">   -&gt; JAARLIJKSE PRIJS (obv prijzen 2024)</t>
  </si>
  <si>
    <t xml:space="preserve">Digitale ondersteuning bij Op verkenning </t>
  </si>
  <si>
    <t>Alle informatie over de Bingel-licenties vind je terug op:</t>
  </si>
  <si>
    <t>www.vanin.be/bingel/licenties/</t>
  </si>
  <si>
    <t xml:space="preserve">De Bingellicenties kan je zelf beheren via het licentiebeheer in Bingel, je bestelt ze niet via de webshop. </t>
  </si>
  <si>
    <t>jaarlijks opnieuw bestellen</t>
  </si>
  <si>
    <t>mag je bestellen maar zit ook in bingel Max/Plus (zie digitale ondersteuning)</t>
  </si>
  <si>
    <t>facultatief</t>
  </si>
  <si>
    <t>STAP 5: : bestellen doe je via de webshop www.school.vanin.be, de licenties beheer je in Bingel (dit is een prijslijst en geen bestelformulier).</t>
  </si>
  <si>
    <t xml:space="preserve">   Prijzen zijn geldig tot 31 december 2019 en zijn inclusief BTW, inclusief scholenkortingen en exclusief administratie- en verzendkosten.</t>
  </si>
  <si>
    <t xml:space="preserve">   Prijzen zijn geldig tot 31 december 2024 en zijn inclusief BTW en exclusief administratie- en portkosten.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</si>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</sst>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</font>
    <font>
      <b/>
      <sz val="9"/>
      <color rgb="FFFFFFFF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3" fillId="0" borderId="0" applyNumberFormat="0" applyFill="0" applyBorder="0" applyAlignment="0" applyProtection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5" fillId="3" borderId="4" xfId="0" applyFont="1" applyFill="1" applyBorder="1"/>
    <xf numFmtId="0" fontId="5" fillId="0" borderId="0" xfId="0" applyFont="1"/>
    <xf numFmtId="164" fontId="5" fillId="3" borderId="2" xfId="0" applyNumberFormat="1" applyFont="1" applyFill="1" applyBorder="1"/>
    <xf numFmtId="0" fontId="8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15" fillId="3" borderId="0" xfId="0" applyFont="1" applyFill="1" applyAlignment="1">
      <alignment horizontal="left" vertical="top" wrapText="1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0" fontId="5" fillId="3" borderId="6" xfId="0" applyFont="1" applyFill="1" applyBorder="1"/>
    <xf numFmtId="1" fontId="2" fillId="0" borderId="8" xfId="2" applyNumberFormat="1" applyFont="1" applyFill="1" applyBorder="1" applyAlignment="1" applyProtection="1">
      <alignment horizontal="left" vertical="center" wrapText="1"/>
    </xf>
    <xf numFmtId="1" fontId="2" fillId="0" borderId="0" xfId="2" applyNumberFormat="1" applyFont="1" applyFill="1" applyBorder="1" applyAlignment="1" applyProtection="1">
      <alignment horizontal="left" vertical="center" wrapText="1"/>
    </xf>
    <xf numFmtId="1" fontId="2" fillId="0" borderId="0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3" fillId="0" borderId="2" xfId="2" quotePrefix="1" applyNumberFormat="1" applyFont="1" applyFill="1" applyBorder="1" applyAlignment="1" applyProtection="1">
      <alignment horizontal="center" vertical="center"/>
    </xf>
    <xf numFmtId="1" fontId="19" fillId="0" borderId="2" xfId="2" quotePrefix="1" applyNumberFormat="1" applyFont="1" applyFill="1" applyBorder="1" applyAlignment="1" applyProtection="1">
      <alignment horizontal="center" vertical="center"/>
    </xf>
    <xf numFmtId="1" fontId="19" fillId="7" borderId="2" xfId="2" quotePrefix="1" applyNumberFormat="1" applyFont="1" applyFill="1" applyBorder="1" applyAlignment="1" applyProtection="1">
      <alignment horizontal="center" vertical="center"/>
    </xf>
    <xf numFmtId="1" fontId="2" fillId="0" borderId="10" xfId="2" applyNumberFormat="1" applyFont="1" applyFill="1" applyBorder="1" applyAlignment="1" applyProtection="1">
      <alignment horizontal="center" vertical="center" wrapText="1"/>
    </xf>
    <xf numFmtId="4" fontId="2" fillId="0" borderId="10" xfId="2" applyNumberFormat="1" applyFont="1" applyFill="1" applyBorder="1" applyAlignment="1" applyProtection="1">
      <alignment horizontal="right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 wrapText="1"/>
    </xf>
    <xf numFmtId="0" fontId="13" fillId="0" borderId="7" xfId="0" applyFont="1" applyBorder="1"/>
    <xf numFmtId="0" fontId="13" fillId="0" borderId="5" xfId="0" applyFont="1" applyBorder="1"/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" fontId="2" fillId="0" borderId="9" xfId="2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/>
    <xf numFmtId="0" fontId="3" fillId="0" borderId="0" xfId="0" applyFont="1"/>
    <xf numFmtId="2" fontId="5" fillId="3" borderId="6" xfId="0" applyNumberFormat="1" applyFont="1" applyFill="1" applyBorder="1"/>
    <xf numFmtId="0" fontId="13" fillId="3" borderId="5" xfId="0" applyFont="1" applyFill="1" applyBorder="1"/>
    <xf numFmtId="0" fontId="5" fillId="3" borderId="9" xfId="0" applyFont="1" applyFill="1" applyBorder="1"/>
    <xf numFmtId="0" fontId="5" fillId="3" borderId="12" xfId="0" applyFont="1" applyFill="1" applyBorder="1"/>
    <xf numFmtId="2" fontId="5" fillId="3" borderId="12" xfId="0" applyNumberFormat="1" applyFont="1" applyFill="1" applyBorder="1"/>
    <xf numFmtId="0" fontId="13" fillId="3" borderId="11" xfId="0" applyFont="1" applyFill="1" applyBorder="1"/>
    <xf numFmtId="3" fontId="3" fillId="3" borderId="2" xfId="2" quotePrefix="1" applyNumberFormat="1" applyFont="1" applyFill="1" applyBorder="1" applyAlignment="1" applyProtection="1">
      <alignment horizontal="center" vertical="center"/>
      <protection locked="0"/>
    </xf>
    <xf numFmtId="1" fontId="3" fillId="0" borderId="0" xfId="2" applyNumberFormat="1" applyFont="1" applyFill="1" applyBorder="1" applyAlignment="1" applyProtection="1">
      <alignment horizontal="right" vertical="center" indent="1"/>
    </xf>
    <xf numFmtId="0" fontId="7" fillId="0" borderId="0" xfId="0" applyFont="1" applyAlignment="1">
      <alignment horizontal="left"/>
    </xf>
    <xf numFmtId="0" fontId="0" fillId="0" borderId="4" xfId="0" applyBorder="1"/>
    <xf numFmtId="0" fontId="8" fillId="0" borderId="0" xfId="0" applyFont="1" applyAlignment="1">
      <alignment horizontal="right"/>
    </xf>
    <xf numFmtId="0" fontId="0" fillId="7" borderId="2" xfId="0" applyFill="1" applyBorder="1" applyAlignment="1">
      <alignment horizontal="center"/>
    </xf>
    <xf numFmtId="2" fontId="20" fillId="9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2" fontId="18" fillId="0" borderId="0" xfId="0" applyNumberFormat="1" applyFont="1"/>
    <xf numFmtId="0" fontId="18" fillId="0" borderId="0" xfId="0" applyFont="1"/>
    <xf numFmtId="0" fontId="4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13" fillId="0" borderId="0" xfId="0" applyNumberFormat="1" applyFont="1"/>
    <xf numFmtId="4" fontId="3" fillId="3" borderId="5" xfId="0" applyNumberFormat="1" applyFont="1" applyFill="1" applyBorder="1" applyAlignment="1">
      <alignment horizontal="left"/>
    </xf>
    <xf numFmtId="3" fontId="3" fillId="3" borderId="2" xfId="2" quotePrefix="1" applyNumberFormat="1" applyFont="1" applyFill="1" applyBorder="1" applyAlignment="1" applyProtection="1">
      <alignment horizontal="center" vertical="center"/>
    </xf>
    <xf numFmtId="0" fontId="23" fillId="0" borderId="0" xfId="4" applyFill="1" applyBorder="1"/>
    <xf numFmtId="0" fontId="26" fillId="0" borderId="13" xfId="0" applyFont="1" applyBorder="1" applyAlignment="1">
      <alignment vertical="center"/>
    </xf>
    <xf numFmtId="1" fontId="8" fillId="4" borderId="0" xfId="0" applyNumberFormat="1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24" fillId="10" borderId="0" xfId="0" applyFont="1" applyFill="1" applyAlignment="1">
      <alignment horizontal="left" wrapText="1"/>
    </xf>
    <xf numFmtId="0" fontId="12" fillId="10" borderId="0" xfId="0" applyFont="1" applyFill="1" applyAlignment="1">
      <alignment horizontal="left" wrapText="1"/>
    </xf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25" lockText="1" noThreeD="1"/>
</file>

<file path=xl/ctrlProps/ctrlProp10.xml><?xml version="1.0" encoding="utf-8"?>
<formControlPr xmlns="http://schemas.microsoft.com/office/spreadsheetml/2009/9/main" objectType="CheckBox" fmlaLink="$J$29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$J$35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$J$33" lockText="1" noThreeD="1"/>
</file>

<file path=xl/ctrlProps/ctrlProp18.xml><?xml version="1.0" encoding="utf-8"?>
<formControlPr xmlns="http://schemas.microsoft.com/office/spreadsheetml/2009/9/main" objectType="CheckBox" fmlaLink="$J$34" lockText="1" noThreeD="1"/>
</file>

<file path=xl/ctrlProps/ctrlProp19.xml><?xml version="1.0" encoding="utf-8"?>
<formControlPr xmlns="http://schemas.microsoft.com/office/spreadsheetml/2009/9/main" objectType="CheckBox" fmlaLink="$J$36" lockText="1" noThreeD="1"/>
</file>

<file path=xl/ctrlProps/ctrlProp2.xml><?xml version="1.0" encoding="utf-8"?>
<formControlPr xmlns="http://schemas.microsoft.com/office/spreadsheetml/2009/9/main" objectType="CheckBox" fmlaLink="$T$26" lockText="1" noThreeD="1"/>
</file>

<file path=xl/ctrlProps/ctrlProp20.xml><?xml version="1.0" encoding="utf-8"?>
<formControlPr xmlns="http://schemas.microsoft.com/office/spreadsheetml/2009/9/main" objectType="CheckBox" fmlaLink="$J$32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2.xml><?xml version="1.0" encoding="utf-8"?>
<formControlPr xmlns="http://schemas.microsoft.com/office/spreadsheetml/2009/9/main" objectType="CheckBox" fmlaLink="$J$24" noThreeD="1"/>
</file>

<file path=xl/ctrlProps/ctrlProp23.xml><?xml version="1.0" encoding="utf-8"?>
<formControlPr xmlns="http://schemas.microsoft.com/office/spreadsheetml/2009/9/main" objectType="CheckBox" fmlaLink="$J$25" noThreeD="1"/>
</file>

<file path=xl/ctrlProps/ctrlProp24.xml><?xml version="1.0" encoding="utf-8"?>
<formControlPr xmlns="http://schemas.microsoft.com/office/spreadsheetml/2009/9/main" objectType="CheckBox" fmlaLink="$T$32" lockText="1" noThreeD="1"/>
</file>

<file path=xl/ctrlProps/ctrlProp25.xml><?xml version="1.0" encoding="utf-8"?>
<formControlPr xmlns="http://schemas.microsoft.com/office/spreadsheetml/2009/9/main" objectType="CheckBox" fmlaLink="$T$33" lockText="1" noThreeD="1"/>
</file>

<file path=xl/ctrlProps/ctrlProp26.xml><?xml version="1.0" encoding="utf-8"?>
<formControlPr xmlns="http://schemas.microsoft.com/office/spreadsheetml/2009/9/main" objectType="CheckBox" fmlaLink="$T$34" lockText="1" noThreeD="1"/>
</file>

<file path=xl/ctrlProps/ctrlProp27.xml><?xml version="1.0" encoding="utf-8"?>
<formControlPr xmlns="http://schemas.microsoft.com/office/spreadsheetml/2009/9/main" objectType="CheckBox" fmlaLink="$T$35" lockText="1" noThreeD="1"/>
</file>

<file path=xl/ctrlProps/ctrlProp28.xml><?xml version="1.0" encoding="utf-8"?>
<formControlPr xmlns="http://schemas.microsoft.com/office/spreadsheetml/2009/9/main" objectType="CheckBox" fmlaLink="$T$36" lockText="1" noThreeD="1"/>
</file>

<file path=xl/ctrlProps/ctrlProp29.xml><?xml version="1.0" encoding="utf-8"?>
<formControlPr xmlns="http://schemas.microsoft.com/office/spreadsheetml/2009/9/main" objectType="CheckBox" fmlaLink="$T$37" lockText="1" noThreeD="1"/>
</file>

<file path=xl/ctrlProps/ctrlProp3.xml><?xml version="1.0" encoding="utf-8"?>
<formControlPr xmlns="http://schemas.microsoft.com/office/spreadsheetml/2009/9/main" objectType="CheckBox" fmlaLink="$T$27" lockText="1" noThreeD="1"/>
</file>

<file path=xl/ctrlProps/ctrlProp4.xml><?xml version="1.0" encoding="utf-8"?>
<formControlPr xmlns="http://schemas.microsoft.com/office/spreadsheetml/2009/9/main" objectType="CheckBox" fmlaLink="$T$28" lockText="1" noThreeD="1"/>
</file>

<file path=xl/ctrlProps/ctrlProp5.xml><?xml version="1.0" encoding="utf-8"?>
<formControlPr xmlns="http://schemas.microsoft.com/office/spreadsheetml/2009/9/main" objectType="CheckBox" fmlaLink="$T$24" lockText="1" noThreeD="1"/>
</file>

<file path=xl/ctrlProps/ctrlProp6.xml><?xml version="1.0" encoding="utf-8"?>
<formControlPr xmlns="http://schemas.microsoft.com/office/spreadsheetml/2009/9/main" objectType="CheckBox" fmlaLink="$T$29" lockText="1" noThreeD="1"/>
</file>

<file path=xl/ctrlProps/ctrlProp7.xml><?xml version="1.0" encoding="utf-8"?>
<formControlPr xmlns="http://schemas.microsoft.com/office/spreadsheetml/2009/9/main" objectType="CheckBox" fmlaLink="$J$26" noThreeD="1"/>
</file>

<file path=xl/ctrlProps/ctrlProp8.xml><?xml version="1.0" encoding="utf-8"?>
<formControlPr xmlns="http://schemas.microsoft.com/office/spreadsheetml/2009/9/main" objectType="CheckBox" fmlaLink="$J$27" lockText="1" noThreeD="1"/>
</file>

<file path=xl/ctrlProps/ctrlProp9.xml><?xml version="1.0" encoding="utf-8"?>
<formControlPr xmlns="http://schemas.microsoft.com/office/spreadsheetml/2009/9/main" objectType="CheckBox" fmlaLink="$J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24</xdr:row>
          <xdr:rowOff>31750</xdr:rowOff>
        </xdr:from>
        <xdr:to>
          <xdr:col>14</xdr:col>
          <xdr:colOff>107950</xdr:colOff>
          <xdr:row>24</xdr:row>
          <xdr:rowOff>146050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488950</xdr:colOff>
          <xdr:row>24</xdr:row>
          <xdr:rowOff>152400</xdr:rowOff>
        </xdr:from>
        <xdr:to>
          <xdr:col>14</xdr:col>
          <xdr:colOff>76200</xdr:colOff>
          <xdr:row>26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25</xdr:row>
          <xdr:rowOff>152400</xdr:rowOff>
        </xdr:from>
        <xdr:to>
          <xdr:col>14</xdr:col>
          <xdr:colOff>69850</xdr:colOff>
          <xdr:row>27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26</xdr:row>
          <xdr:rowOff>152400</xdr:rowOff>
        </xdr:from>
        <xdr:to>
          <xdr:col>14</xdr:col>
          <xdr:colOff>107950</xdr:colOff>
          <xdr:row>28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22</xdr:row>
          <xdr:rowOff>539750</xdr:rowOff>
        </xdr:from>
        <xdr:to>
          <xdr:col>14</xdr:col>
          <xdr:colOff>107950</xdr:colOff>
          <xdr:row>24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27</xdr:row>
          <xdr:rowOff>158750</xdr:rowOff>
        </xdr:from>
        <xdr:to>
          <xdr:col>14</xdr:col>
          <xdr:colOff>82550</xdr:colOff>
          <xdr:row>29</xdr:row>
          <xdr:rowOff>6350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25</xdr:row>
          <xdr:rowOff>0</xdr:rowOff>
        </xdr:from>
        <xdr:to>
          <xdr:col>4</xdr:col>
          <xdr:colOff>234950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26</xdr:row>
          <xdr:rowOff>0</xdr:rowOff>
        </xdr:from>
        <xdr:to>
          <xdr:col>4</xdr:col>
          <xdr:colOff>228600</xdr:colOff>
          <xdr:row>27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27</xdr:row>
          <xdr:rowOff>0</xdr:rowOff>
        </xdr:from>
        <xdr:to>
          <xdr:col>4</xdr:col>
          <xdr:colOff>228600</xdr:colOff>
          <xdr:row>28</xdr:row>
          <xdr:rowOff>44450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28</xdr:row>
          <xdr:rowOff>0</xdr:rowOff>
        </xdr:from>
        <xdr:to>
          <xdr:col>4</xdr:col>
          <xdr:colOff>234950</xdr:colOff>
          <xdr:row>29</xdr:row>
          <xdr:rowOff>44450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32</xdr:row>
          <xdr:rowOff>0</xdr:rowOff>
        </xdr:from>
        <xdr:to>
          <xdr:col>4</xdr:col>
          <xdr:colOff>228600</xdr:colOff>
          <xdr:row>33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33</xdr:row>
          <xdr:rowOff>0</xdr:rowOff>
        </xdr:from>
        <xdr:to>
          <xdr:col>4</xdr:col>
          <xdr:colOff>234950</xdr:colOff>
          <xdr:row>34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34</xdr:row>
          <xdr:rowOff>44450</xdr:rowOff>
        </xdr:from>
        <xdr:to>
          <xdr:col>4</xdr:col>
          <xdr:colOff>228600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35</xdr:row>
          <xdr:rowOff>0</xdr:rowOff>
        </xdr:from>
        <xdr:to>
          <xdr:col>4</xdr:col>
          <xdr:colOff>228600</xdr:colOff>
          <xdr:row>36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31</xdr:row>
          <xdr:rowOff>0</xdr:rowOff>
        </xdr:from>
        <xdr:to>
          <xdr:col>4</xdr:col>
          <xdr:colOff>260350</xdr:colOff>
          <xdr:row>32</xdr:row>
          <xdr:rowOff>31750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36</xdr:row>
          <xdr:rowOff>0</xdr:rowOff>
        </xdr:from>
        <xdr:to>
          <xdr:col>4</xdr:col>
          <xdr:colOff>234950</xdr:colOff>
          <xdr:row>37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32</xdr:row>
          <xdr:rowOff>0</xdr:rowOff>
        </xdr:from>
        <xdr:to>
          <xdr:col>4</xdr:col>
          <xdr:colOff>228600</xdr:colOff>
          <xdr:row>33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33</xdr:row>
          <xdr:rowOff>0</xdr:rowOff>
        </xdr:from>
        <xdr:to>
          <xdr:col>4</xdr:col>
          <xdr:colOff>234950</xdr:colOff>
          <xdr:row>34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35</xdr:row>
          <xdr:rowOff>0</xdr:rowOff>
        </xdr:from>
        <xdr:to>
          <xdr:col>4</xdr:col>
          <xdr:colOff>228600</xdr:colOff>
          <xdr:row>36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31</xdr:row>
          <xdr:rowOff>0</xdr:rowOff>
        </xdr:from>
        <xdr:to>
          <xdr:col>4</xdr:col>
          <xdr:colOff>260350</xdr:colOff>
          <xdr:row>32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36</xdr:row>
          <xdr:rowOff>0</xdr:rowOff>
        </xdr:from>
        <xdr:to>
          <xdr:col>4</xdr:col>
          <xdr:colOff>234950</xdr:colOff>
          <xdr:row>37</xdr:row>
          <xdr:rowOff>31750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257586</xdr:colOff>
      <xdr:row>1</xdr:row>
      <xdr:rowOff>10352</xdr:rowOff>
    </xdr:from>
    <xdr:to>
      <xdr:col>14</xdr:col>
      <xdr:colOff>20980</xdr:colOff>
      <xdr:row>3</xdr:row>
      <xdr:rowOff>413</xdr:rowOff>
    </xdr:to>
    <xdr:pic>
      <xdr:nvPicPr>
        <xdr:cNvPr id="26" name="Pictur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453" b="9400"/>
        <a:stretch/>
      </xdr:blipFill>
      <xdr:spPr>
        <a:xfrm>
          <a:off x="4343811" y="200852"/>
          <a:ext cx="2541519" cy="7615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22</xdr:row>
          <xdr:rowOff>565150</xdr:rowOff>
        </xdr:from>
        <xdr:to>
          <xdr:col>4</xdr:col>
          <xdr:colOff>260350</xdr:colOff>
          <xdr:row>24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24</xdr:row>
          <xdr:rowOff>0</xdr:rowOff>
        </xdr:from>
        <xdr:to>
          <xdr:col>4</xdr:col>
          <xdr:colOff>234950</xdr:colOff>
          <xdr:row>25</xdr:row>
          <xdr:rowOff>31750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30</xdr:row>
          <xdr:rowOff>457200</xdr:rowOff>
        </xdr:from>
        <xdr:to>
          <xdr:col>14</xdr:col>
          <xdr:colOff>114300</xdr:colOff>
          <xdr:row>32</xdr:row>
          <xdr:rowOff>6350</xdr:rowOff>
        </xdr:to>
        <xdr:sp macro="" textlink="">
          <xdr:nvSpPr>
            <xdr:cNvPr id="1058" name="Check Box 3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32</xdr:row>
          <xdr:rowOff>6350</xdr:rowOff>
        </xdr:from>
        <xdr:to>
          <xdr:col>14</xdr:col>
          <xdr:colOff>114300</xdr:colOff>
          <xdr:row>33</xdr:row>
          <xdr:rowOff>31750</xdr:rowOff>
        </xdr:to>
        <xdr:sp macro="" textlink="">
          <xdr:nvSpPr>
            <xdr:cNvPr id="1059" name="Check Box 3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33</xdr:row>
          <xdr:rowOff>6350</xdr:rowOff>
        </xdr:from>
        <xdr:to>
          <xdr:col>14</xdr:col>
          <xdr:colOff>114300</xdr:colOff>
          <xdr:row>34</xdr:row>
          <xdr:rowOff>31750</xdr:rowOff>
        </xdr:to>
        <xdr:sp macro="" textlink="">
          <xdr:nvSpPr>
            <xdr:cNvPr id="1060" name="Check Box 30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34</xdr:row>
          <xdr:rowOff>31750</xdr:rowOff>
        </xdr:from>
        <xdr:to>
          <xdr:col>14</xdr:col>
          <xdr:colOff>114300</xdr:colOff>
          <xdr:row>35</xdr:row>
          <xdr:rowOff>31750</xdr:rowOff>
        </xdr:to>
        <xdr:sp macro="" textlink="">
          <xdr:nvSpPr>
            <xdr:cNvPr id="1061" name="Check Box 30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35</xdr:row>
          <xdr:rowOff>6350</xdr:rowOff>
        </xdr:from>
        <xdr:to>
          <xdr:col>14</xdr:col>
          <xdr:colOff>114300</xdr:colOff>
          <xdr:row>36</xdr:row>
          <xdr:rowOff>31750</xdr:rowOff>
        </xdr:to>
        <xdr:sp macro="" textlink="">
          <xdr:nvSpPr>
            <xdr:cNvPr id="1062" name="Check Box 30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527050</xdr:colOff>
          <xdr:row>36</xdr:row>
          <xdr:rowOff>6350</xdr:rowOff>
        </xdr:from>
        <xdr:to>
          <xdr:col>14</xdr:col>
          <xdr:colOff>120650</xdr:colOff>
          <xdr:row>37</xdr:row>
          <xdr:rowOff>31750</xdr:rowOff>
        </xdr:to>
        <xdr:sp macro="" textlink="">
          <xdr:nvSpPr>
            <xdr:cNvPr id="1063" name="Check Box 3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customProperty" Target="../customProperty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8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EY239"/>
  <sheetViews>
    <sheetView showGridLines="0" showZeros="0" tabSelected="1" topLeftCell="A158" zoomScaleNormal="100" workbookViewId="0">
      <selection activeCell="I106" sqref="I106"/>
    </sheetView>
  </sheetViews>
  <sheetFormatPr defaultColWidth="9.140625" defaultRowHeight="14.45"/>
  <cols>
    <col min="1" max="1" width="1.5703125" customWidth="1"/>
    <col min="2" max="2" width="6.42578125" hidden="1" customWidth="1"/>
    <col min="3" max="3" width="4.5703125" hidden="1" customWidth="1"/>
    <col min="4" max="4" width="14" customWidth="1"/>
    <col min="5" max="5" width="4.5703125" customWidth="1"/>
    <col min="6" max="6" width="31.140625" customWidth="1"/>
    <col min="7" max="7" width="1.85546875" customWidth="1"/>
    <col min="8" max="8" width="9.5703125" customWidth="1"/>
    <col min="9" max="9" width="11" customWidth="1"/>
    <col min="10" max="10" width="9.5703125" hidden="1" customWidth="1"/>
    <col min="11" max="11" width="15.42578125" customWidth="1"/>
    <col min="12" max="13" width="3" customWidth="1"/>
    <col min="14" max="14" width="9.42578125" customWidth="1"/>
    <col min="15" max="15" width="10.85546875" customWidth="1"/>
    <col min="16" max="16" width="14.85546875" style="1" customWidth="1"/>
    <col min="17" max="17" width="2.85546875" style="1" customWidth="1"/>
    <col min="18" max="18" width="3.5703125" style="1" customWidth="1"/>
    <col min="19" max="19" width="11" customWidth="1"/>
    <col min="20" max="20" width="9.5703125" hidden="1" customWidth="1"/>
    <col min="21" max="21" width="4.5703125" customWidth="1"/>
    <col min="22" max="22" width="9.42578125" customWidth="1"/>
  </cols>
  <sheetData>
    <row r="1" spans="1:19">
      <c r="J1" s="1"/>
      <c r="K1" s="62" t="s">
        <v>0</v>
      </c>
      <c r="P1"/>
      <c r="Q1"/>
      <c r="R1"/>
    </row>
    <row r="2" spans="1:19" ht="24.75" customHeight="1"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  <c r="R2" s="7"/>
    </row>
    <row r="3" spans="1:19" ht="36" customHeight="1"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7"/>
      <c r="R3" s="7"/>
    </row>
    <row r="4" spans="1:19" s="12" customFormat="1" ht="18" customHeight="1">
      <c r="A4" s="26"/>
      <c r="B4" s="26"/>
      <c r="C4" s="26"/>
      <c r="D4" s="27" t="s">
        <v>1</v>
      </c>
      <c r="E4" s="27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6"/>
    </row>
    <row r="5" spans="1:19" ht="27" customHeight="1">
      <c r="D5" s="5" t="s">
        <v>2</v>
      </c>
      <c r="E5" s="5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27" customHeight="1">
      <c r="D6" s="5" t="s">
        <v>3</v>
      </c>
      <c r="E6" s="5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27" customHeight="1">
      <c r="D7" s="10" t="s">
        <v>4</v>
      </c>
      <c r="E7" s="1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27" customHeight="1">
      <c r="D8" s="5" t="s">
        <v>5</v>
      </c>
      <c r="E8" s="1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26.25" customHeight="1">
      <c r="D9" s="5" t="s">
        <v>6</v>
      </c>
      <c r="E9" s="5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4.25" customHeight="1">
      <c r="D10" s="5"/>
      <c r="E10" s="5"/>
      <c r="N10" s="7"/>
      <c r="O10" s="7"/>
      <c r="P10" s="7"/>
      <c r="Q10" s="7"/>
      <c r="R10" s="7"/>
    </row>
    <row r="11" spans="1:19" s="12" customFormat="1" ht="18" customHeight="1">
      <c r="A11" s="26"/>
      <c r="B11" s="26"/>
      <c r="C11" s="26"/>
      <c r="D11" s="27" t="s">
        <v>7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6"/>
    </row>
    <row r="12" spans="1:19" ht="14.25" customHeight="1">
      <c r="D12" s="9"/>
      <c r="E12" s="9"/>
      <c r="N12" s="7"/>
      <c r="O12" s="7"/>
      <c r="P12" s="7"/>
      <c r="Q12" s="7"/>
      <c r="R12" s="7"/>
    </row>
    <row r="13" spans="1:19" ht="33" customHeight="1">
      <c r="D13" s="77" t="s">
        <v>8</v>
      </c>
      <c r="E13" s="77"/>
      <c r="F13" s="77"/>
      <c r="G13" s="77"/>
      <c r="H13" s="77"/>
      <c r="I13" s="77"/>
      <c r="L13" s="77" t="s">
        <v>9</v>
      </c>
      <c r="M13" s="77"/>
      <c r="N13" s="77"/>
      <c r="O13" s="77"/>
      <c r="P13" s="77"/>
      <c r="Q13" s="77"/>
      <c r="R13" s="77"/>
      <c r="S13" s="77"/>
    </row>
    <row r="14" spans="1:19" ht="14.25" customHeight="1">
      <c r="D14" s="14" t="s">
        <v>10</v>
      </c>
      <c r="E14" s="76"/>
      <c r="F14" s="76"/>
      <c r="G14" s="76"/>
      <c r="H14" s="76"/>
      <c r="I14" s="76"/>
      <c r="L14" s="14" t="s">
        <v>10</v>
      </c>
      <c r="M14" s="14"/>
      <c r="N14" s="16"/>
      <c r="O14" s="76"/>
      <c r="P14" s="76"/>
      <c r="Q14" s="76"/>
      <c r="R14" s="76"/>
      <c r="S14" s="76"/>
    </row>
    <row r="15" spans="1:19" ht="14.25" customHeight="1">
      <c r="D15" s="14" t="s">
        <v>11</v>
      </c>
      <c r="E15" s="76"/>
      <c r="F15" s="76"/>
      <c r="G15" s="76"/>
      <c r="H15" s="76"/>
      <c r="I15" s="76"/>
      <c r="L15" s="14" t="s">
        <v>11</v>
      </c>
      <c r="M15" s="14"/>
      <c r="N15" s="16"/>
      <c r="O15" s="76"/>
      <c r="P15" s="76"/>
      <c r="Q15" s="76"/>
      <c r="R15" s="76"/>
      <c r="S15" s="76"/>
    </row>
    <row r="16" spans="1:19" ht="14.25" customHeight="1">
      <c r="D16" s="14" t="s">
        <v>12</v>
      </c>
      <c r="E16" s="76"/>
      <c r="F16" s="76"/>
      <c r="G16" s="76"/>
      <c r="H16" s="76"/>
      <c r="I16" s="76"/>
      <c r="L16" s="14" t="s">
        <v>12</v>
      </c>
      <c r="M16" s="14"/>
      <c r="N16" s="16"/>
      <c r="O16" s="76"/>
      <c r="P16" s="76"/>
      <c r="Q16" s="76"/>
      <c r="R16" s="76"/>
      <c r="S16" s="76"/>
    </row>
    <row r="17" spans="1:21" ht="14.25" customHeight="1">
      <c r="D17" s="14" t="s">
        <v>13</v>
      </c>
      <c r="E17" s="76"/>
      <c r="F17" s="76"/>
      <c r="G17" s="76"/>
      <c r="H17" s="76"/>
      <c r="I17" s="76"/>
      <c r="L17" s="14" t="s">
        <v>13</v>
      </c>
      <c r="M17" s="14"/>
      <c r="N17" s="16"/>
      <c r="O17" s="76"/>
      <c r="P17" s="76"/>
      <c r="Q17" s="76"/>
      <c r="R17" s="76"/>
      <c r="S17" s="76"/>
    </row>
    <row r="18" spans="1:21" ht="14.25" customHeight="1">
      <c r="D18" s="14" t="s">
        <v>14</v>
      </c>
      <c r="E18" s="76"/>
      <c r="F18" s="76"/>
      <c r="G18" s="76"/>
      <c r="H18" s="76"/>
      <c r="I18" s="76"/>
      <c r="L18" s="14" t="s">
        <v>14</v>
      </c>
      <c r="M18" s="14"/>
      <c r="N18" s="16"/>
      <c r="O18" s="76"/>
      <c r="P18" s="76"/>
      <c r="Q18" s="76"/>
      <c r="R18" s="76"/>
      <c r="S18" s="76"/>
    </row>
    <row r="19" spans="1:21" ht="14.25" customHeight="1">
      <c r="D19" s="14" t="s">
        <v>15</v>
      </c>
      <c r="E19" s="76"/>
      <c r="F19" s="76"/>
      <c r="G19" s="76"/>
      <c r="H19" s="76"/>
      <c r="I19" s="76"/>
      <c r="L19" s="14" t="s">
        <v>15</v>
      </c>
      <c r="M19" s="14"/>
      <c r="N19" s="16"/>
      <c r="O19" s="76"/>
      <c r="P19" s="76"/>
      <c r="Q19" s="76"/>
      <c r="R19" s="76"/>
      <c r="S19" s="76"/>
    </row>
    <row r="20" spans="1:21" ht="14.25" customHeight="1">
      <c r="D20" s="5"/>
      <c r="E20" s="5"/>
      <c r="N20" s="8"/>
      <c r="O20" s="8"/>
      <c r="P20" s="7"/>
      <c r="Q20" s="7"/>
      <c r="R20" s="7"/>
    </row>
    <row r="21" spans="1:21" s="12" customFormat="1" ht="18" customHeight="1">
      <c r="A21" s="26"/>
      <c r="B21" s="26"/>
      <c r="C21" s="26"/>
      <c r="D21" s="27" t="s">
        <v>16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6"/>
    </row>
    <row r="22" spans="1:21" ht="14.25" customHeight="1">
      <c r="D22" s="5"/>
      <c r="E22" s="5"/>
      <c r="N22" s="8"/>
      <c r="O22" s="8"/>
      <c r="P22" s="7"/>
      <c r="Q22" s="7"/>
      <c r="R22" s="7"/>
    </row>
    <row r="23" spans="1:21" ht="45" customHeight="1">
      <c r="D23" s="77" t="s">
        <v>17</v>
      </c>
      <c r="E23" s="77"/>
      <c r="F23" s="77"/>
      <c r="G23" s="77"/>
      <c r="H23" s="77"/>
      <c r="I23" s="77"/>
      <c r="J23" s="11"/>
      <c r="L23" s="77" t="s">
        <v>18</v>
      </c>
      <c r="M23" s="77"/>
      <c r="N23" s="77"/>
      <c r="O23" s="77"/>
      <c r="P23" s="77"/>
      <c r="Q23" s="77"/>
      <c r="R23" s="77"/>
      <c r="S23" s="77"/>
      <c r="U23" s="59"/>
    </row>
    <row r="24" spans="1:21" ht="14.25" customHeight="1">
      <c r="D24" s="14" t="s">
        <v>10</v>
      </c>
      <c r="E24" s="15"/>
      <c r="F24" s="15"/>
      <c r="G24" s="15"/>
      <c r="H24" s="15"/>
      <c r="I24" s="15"/>
      <c r="J24" s="24" t="b">
        <v>0</v>
      </c>
      <c r="L24" s="17" t="s">
        <v>10</v>
      </c>
      <c r="M24" s="17"/>
      <c r="N24" s="15"/>
      <c r="O24" s="15"/>
      <c r="P24" s="15"/>
      <c r="Q24" s="15"/>
      <c r="R24" s="15"/>
      <c r="S24" s="15"/>
      <c r="T24" s="2" t="b">
        <v>0</v>
      </c>
      <c r="U24" s="59"/>
    </row>
    <row r="25" spans="1:21" ht="14.25" customHeight="1">
      <c r="D25" s="14" t="s">
        <v>11</v>
      </c>
      <c r="E25" s="15"/>
      <c r="F25" s="15"/>
      <c r="G25" s="15"/>
      <c r="H25" s="15"/>
      <c r="I25" s="15"/>
      <c r="J25" s="24" t="b">
        <v>0</v>
      </c>
      <c r="L25" s="17" t="s">
        <v>11</v>
      </c>
      <c r="M25" s="17"/>
      <c r="N25" s="15"/>
      <c r="O25" s="15"/>
      <c r="P25" s="15"/>
      <c r="Q25" s="15"/>
      <c r="R25" s="15"/>
      <c r="S25" s="15"/>
      <c r="T25" s="2" t="b">
        <v>0</v>
      </c>
      <c r="U25" s="59"/>
    </row>
    <row r="26" spans="1:21" ht="14.25" customHeight="1">
      <c r="D26" s="14" t="s">
        <v>12</v>
      </c>
      <c r="E26" s="15"/>
      <c r="F26" s="15"/>
      <c r="G26" s="15"/>
      <c r="H26" s="15"/>
      <c r="I26" s="15"/>
      <c r="J26" s="24" t="b">
        <v>0</v>
      </c>
      <c r="L26" s="17" t="s">
        <v>12</v>
      </c>
      <c r="M26" s="17"/>
      <c r="N26" s="15"/>
      <c r="O26" s="15"/>
      <c r="P26" s="15"/>
      <c r="Q26" s="15"/>
      <c r="R26" s="15"/>
      <c r="S26" s="15"/>
      <c r="T26" s="2" t="b">
        <v>0</v>
      </c>
      <c r="U26" s="59"/>
    </row>
    <row r="27" spans="1:21" ht="14.25" customHeight="1">
      <c r="D27" s="14" t="s">
        <v>13</v>
      </c>
      <c r="E27" s="15"/>
      <c r="F27" s="15"/>
      <c r="G27" s="15"/>
      <c r="H27" s="15"/>
      <c r="I27" s="15"/>
      <c r="J27" s="24" t="b">
        <v>0</v>
      </c>
      <c r="L27" s="17" t="s">
        <v>13</v>
      </c>
      <c r="M27" s="17"/>
      <c r="N27" s="15"/>
      <c r="O27" s="15"/>
      <c r="P27" s="15"/>
      <c r="Q27" s="15"/>
      <c r="R27" s="15"/>
      <c r="S27" s="15"/>
      <c r="T27" s="2" t="b">
        <v>0</v>
      </c>
      <c r="U27" s="59"/>
    </row>
    <row r="28" spans="1:21" ht="14.25" customHeight="1">
      <c r="D28" s="14" t="s">
        <v>14</v>
      </c>
      <c r="E28" s="15"/>
      <c r="F28" s="15"/>
      <c r="G28" s="15"/>
      <c r="H28" s="15"/>
      <c r="I28" s="15"/>
      <c r="J28" s="24" t="b">
        <v>0</v>
      </c>
      <c r="L28" s="17" t="s">
        <v>14</v>
      </c>
      <c r="M28" s="17"/>
      <c r="N28" s="15"/>
      <c r="O28" s="15"/>
      <c r="P28" s="15"/>
      <c r="Q28" s="15"/>
      <c r="R28" s="15"/>
      <c r="S28" s="15"/>
      <c r="T28" s="2" t="b">
        <v>0</v>
      </c>
      <c r="U28" s="59"/>
    </row>
    <row r="29" spans="1:21" ht="14.25" customHeight="1">
      <c r="D29" s="14" t="s">
        <v>15</v>
      </c>
      <c r="E29" s="15"/>
      <c r="F29" s="15"/>
      <c r="G29" s="15"/>
      <c r="H29" s="15"/>
      <c r="I29" s="15"/>
      <c r="J29" s="24" t="b">
        <v>0</v>
      </c>
      <c r="L29" s="17" t="s">
        <v>15</v>
      </c>
      <c r="M29" s="17"/>
      <c r="N29" s="15"/>
      <c r="O29" s="15"/>
      <c r="P29" s="15"/>
      <c r="Q29" s="15"/>
      <c r="R29" s="15"/>
      <c r="S29" s="15"/>
      <c r="T29" s="2" t="b">
        <v>0</v>
      </c>
      <c r="U29" s="7"/>
    </row>
    <row r="30" spans="1:21" ht="14.25" customHeight="1">
      <c r="N30" s="8"/>
      <c r="O30" s="8"/>
      <c r="P30" s="7"/>
      <c r="Q30" s="7"/>
      <c r="R30" s="7"/>
    </row>
    <row r="31" spans="1:21" ht="36" customHeight="1">
      <c r="D31" s="77" t="s">
        <v>19</v>
      </c>
      <c r="E31" s="77"/>
      <c r="F31" s="77"/>
      <c r="G31" s="77"/>
      <c r="H31" s="77"/>
      <c r="I31" s="77"/>
      <c r="J31" s="25"/>
      <c r="K31" s="7"/>
      <c r="L31" s="77" t="s">
        <v>20</v>
      </c>
      <c r="M31" s="77"/>
      <c r="N31" s="77"/>
      <c r="O31" s="77"/>
      <c r="P31" s="77"/>
      <c r="Q31" s="77"/>
      <c r="R31" s="77"/>
      <c r="S31" s="77"/>
      <c r="U31" s="60"/>
    </row>
    <row r="32" spans="1:21" ht="15" customHeight="1">
      <c r="D32" s="14" t="s">
        <v>10</v>
      </c>
      <c r="E32" s="15"/>
      <c r="F32" s="15"/>
      <c r="G32" s="15"/>
      <c r="H32" s="15"/>
      <c r="I32" s="15"/>
      <c r="J32" s="29" t="b">
        <v>0</v>
      </c>
      <c r="L32" s="17" t="s">
        <v>10</v>
      </c>
      <c r="M32" s="17"/>
      <c r="N32" s="15"/>
      <c r="O32" s="15"/>
      <c r="P32" s="15"/>
      <c r="Q32" s="15"/>
      <c r="R32" s="15"/>
      <c r="S32" s="15"/>
      <c r="T32" s="2" t="b">
        <v>0</v>
      </c>
      <c r="U32" s="7"/>
    </row>
    <row r="33" spans="1:16379" ht="15" customHeight="1">
      <c r="D33" s="14" t="s">
        <v>11</v>
      </c>
      <c r="E33" s="15"/>
      <c r="F33" s="15"/>
      <c r="G33" s="15"/>
      <c r="H33" s="15"/>
      <c r="I33" s="15"/>
      <c r="J33" s="29" t="b">
        <v>0</v>
      </c>
      <c r="L33" s="17" t="s">
        <v>11</v>
      </c>
      <c r="M33" s="17"/>
      <c r="N33" s="15"/>
      <c r="O33" s="15"/>
      <c r="P33" s="15"/>
      <c r="Q33" s="15"/>
      <c r="R33" s="15"/>
      <c r="S33" s="15"/>
      <c r="T33" s="2" t="b">
        <v>0</v>
      </c>
      <c r="U33" s="7"/>
    </row>
    <row r="34" spans="1:16379" ht="15" customHeight="1">
      <c r="D34" s="14" t="s">
        <v>12</v>
      </c>
      <c r="E34" s="15"/>
      <c r="F34" s="15"/>
      <c r="G34" s="15"/>
      <c r="H34" s="15"/>
      <c r="I34" s="15"/>
      <c r="J34" s="29" t="b">
        <v>0</v>
      </c>
      <c r="L34" s="17" t="s">
        <v>12</v>
      </c>
      <c r="M34" s="17"/>
      <c r="N34" s="15"/>
      <c r="O34" s="15"/>
      <c r="P34" s="15"/>
      <c r="Q34" s="15"/>
      <c r="R34" s="15"/>
      <c r="S34" s="15"/>
      <c r="T34" s="2" t="b">
        <v>0</v>
      </c>
      <c r="U34" s="7"/>
    </row>
    <row r="35" spans="1:16379" ht="15" customHeight="1">
      <c r="A35" s="6"/>
      <c r="B35" s="6"/>
      <c r="C35" s="6"/>
      <c r="D35" s="14" t="s">
        <v>13</v>
      </c>
      <c r="E35" s="15"/>
      <c r="F35" s="15"/>
      <c r="G35" s="15"/>
      <c r="H35" s="15"/>
      <c r="I35" s="15"/>
      <c r="J35" s="29" t="b">
        <v>0</v>
      </c>
      <c r="L35" s="17" t="s">
        <v>13</v>
      </c>
      <c r="M35" s="17"/>
      <c r="N35" s="15"/>
      <c r="O35" s="15"/>
      <c r="P35" s="15"/>
      <c r="Q35" s="15"/>
      <c r="R35" s="15"/>
      <c r="S35" s="15"/>
      <c r="T35" s="2" t="b">
        <v>0</v>
      </c>
      <c r="U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  <c r="XEY35" s="6"/>
    </row>
    <row r="36" spans="1:16379" ht="15" customHeight="1">
      <c r="D36" s="14" t="s">
        <v>14</v>
      </c>
      <c r="E36" s="15"/>
      <c r="F36" s="15"/>
      <c r="G36" s="15"/>
      <c r="H36" s="15"/>
      <c r="I36" s="15"/>
      <c r="J36" s="29" t="b">
        <v>0</v>
      </c>
      <c r="L36" s="17" t="s">
        <v>14</v>
      </c>
      <c r="M36" s="17"/>
      <c r="N36" s="15"/>
      <c r="O36" s="15"/>
      <c r="P36" s="15"/>
      <c r="Q36" s="15"/>
      <c r="R36" s="15"/>
      <c r="S36" s="15"/>
      <c r="T36" s="2" t="b">
        <v>0</v>
      </c>
      <c r="U36" s="59"/>
    </row>
    <row r="37" spans="1:16379" ht="15" customHeight="1">
      <c r="D37" s="14" t="s">
        <v>15</v>
      </c>
      <c r="E37" s="15"/>
      <c r="F37" s="15"/>
      <c r="G37" s="15"/>
      <c r="H37" s="15"/>
      <c r="I37" s="15"/>
      <c r="J37" s="29" t="b">
        <v>0</v>
      </c>
      <c r="L37" s="17" t="s">
        <v>15</v>
      </c>
      <c r="M37" s="17"/>
      <c r="N37" s="15"/>
      <c r="O37" s="15"/>
      <c r="P37" s="15"/>
      <c r="Q37" s="15"/>
      <c r="R37" s="15"/>
      <c r="S37" s="15"/>
      <c r="T37" s="2" t="b">
        <v>0</v>
      </c>
      <c r="U37" s="59"/>
    </row>
    <row r="38" spans="1:16379" ht="14.25" customHeight="1">
      <c r="P38"/>
      <c r="Q38"/>
      <c r="R38"/>
      <c r="U38" s="59"/>
    </row>
    <row r="39" spans="1:16379" s="12" customFormat="1" ht="32.25" customHeight="1">
      <c r="A39" s="26"/>
      <c r="B39" s="26"/>
      <c r="C39" s="26"/>
      <c r="D39" s="82" t="s">
        <v>21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12">
        <v>0.9</v>
      </c>
    </row>
    <row r="40" spans="1:16379" s="12" customFormat="1" ht="49.5" customHeight="1">
      <c r="D40" s="31" t="s">
        <v>22</v>
      </c>
      <c r="E40" s="32"/>
      <c r="H40" s="40" t="s">
        <v>23</v>
      </c>
      <c r="I40" s="41" t="s">
        <v>24</v>
      </c>
      <c r="J40" s="49"/>
      <c r="K40" s="43" t="s">
        <v>25</v>
      </c>
      <c r="L40" s="44"/>
      <c r="N40" s="40" t="s">
        <v>23</v>
      </c>
      <c r="O40" s="41" t="s">
        <v>24</v>
      </c>
      <c r="P40" s="43" t="s">
        <v>25</v>
      </c>
      <c r="Q40" s="44"/>
      <c r="S40" s="42" t="s">
        <v>26</v>
      </c>
    </row>
    <row r="41" spans="1:16379" s="12" customFormat="1">
      <c r="D41" s="46" t="s">
        <v>27</v>
      </c>
      <c r="E41" s="47"/>
      <c r="F41" s="47"/>
      <c r="G41" s="47"/>
      <c r="H41" s="78" t="s">
        <v>28</v>
      </c>
      <c r="I41" s="78"/>
      <c r="J41" s="78"/>
      <c r="K41" s="78"/>
      <c r="L41" s="78"/>
      <c r="M41" s="47"/>
      <c r="N41" s="78" t="s">
        <v>29</v>
      </c>
      <c r="O41" s="78"/>
      <c r="P41" s="78"/>
      <c r="Q41" s="78"/>
      <c r="R41" s="78"/>
      <c r="S41" s="48"/>
      <c r="T41" s="3"/>
    </row>
    <row r="42" spans="1:16379" s="12" customFormat="1">
      <c r="D42" s="19" t="s">
        <v>30</v>
      </c>
      <c r="E42" s="32"/>
      <c r="H42" s="33"/>
      <c r="I42" s="34"/>
      <c r="J42" s="34"/>
    </row>
    <row r="43" spans="1:16379" s="12" customFormat="1" ht="18" customHeight="1">
      <c r="B43" s="50">
        <v>0</v>
      </c>
      <c r="C43" s="51">
        <f>IF($T$24=TRUE,0,H43)</f>
        <v>0</v>
      </c>
      <c r="D43" s="35" t="s">
        <v>31</v>
      </c>
      <c r="E43" s="61"/>
      <c r="F43" s="45"/>
      <c r="H43" s="58">
        <f>B43</f>
        <v>0</v>
      </c>
      <c r="I43" s="37">
        <v>2.7</v>
      </c>
      <c r="J43" s="37"/>
      <c r="K43" s="38" t="s">
        <v>32</v>
      </c>
      <c r="L43" s="66" t="s">
        <v>33</v>
      </c>
      <c r="N43" s="58">
        <f>C43</f>
        <v>0</v>
      </c>
      <c r="O43" s="37">
        <v>0.25</v>
      </c>
      <c r="P43" s="38" t="s">
        <v>34</v>
      </c>
      <c r="Q43" s="66" t="s">
        <v>33</v>
      </c>
      <c r="S43" s="37">
        <f>(H43*I43)+(N43*O43)</f>
        <v>0</v>
      </c>
      <c r="V43" s="67"/>
      <c r="X43" s="70"/>
    </row>
    <row r="44" spans="1:16379" s="12" customFormat="1" ht="18" customHeight="1">
      <c r="B44" s="50">
        <v>0</v>
      </c>
      <c r="C44" s="51">
        <f t="shared" ref="C44:C52" si="0">IF($T$24=TRUE,0,H44)</f>
        <v>0</v>
      </c>
      <c r="D44" s="35" t="s">
        <v>35</v>
      </c>
      <c r="E44" s="61"/>
      <c r="F44" s="45"/>
      <c r="H44" s="58">
        <f t="shared" ref="H44:H50" si="1">B44</f>
        <v>0</v>
      </c>
      <c r="I44" s="37">
        <v>2.7</v>
      </c>
      <c r="J44" s="37"/>
      <c r="K44" s="38" t="s">
        <v>36</v>
      </c>
      <c r="L44" s="66" t="s">
        <v>33</v>
      </c>
      <c r="N44" s="58">
        <f t="shared" ref="N44:N55" si="2">C44</f>
        <v>0</v>
      </c>
      <c r="O44" s="37">
        <v>0.25</v>
      </c>
      <c r="P44" s="38" t="s">
        <v>37</v>
      </c>
      <c r="Q44" s="66" t="s">
        <v>33</v>
      </c>
      <c r="S44" s="37">
        <f>(H44*I44)+(N44*O44)</f>
        <v>0</v>
      </c>
      <c r="V44" s="67"/>
      <c r="X44" s="70"/>
    </row>
    <row r="45" spans="1:16379" s="12" customFormat="1" ht="18" customHeight="1">
      <c r="B45" s="50">
        <v>0</v>
      </c>
      <c r="C45" s="51">
        <f t="shared" si="0"/>
        <v>0</v>
      </c>
      <c r="D45" s="35" t="s">
        <v>38</v>
      </c>
      <c r="E45" s="61"/>
      <c r="F45" s="45"/>
      <c r="H45" s="58">
        <f t="shared" si="1"/>
        <v>0</v>
      </c>
      <c r="I45" s="37">
        <v>2.7</v>
      </c>
      <c r="J45" s="37"/>
      <c r="K45" s="38" t="s">
        <v>39</v>
      </c>
      <c r="L45" s="66" t="s">
        <v>33</v>
      </c>
      <c r="N45" s="58">
        <f t="shared" si="2"/>
        <v>0</v>
      </c>
      <c r="O45" s="37">
        <v>0.25</v>
      </c>
      <c r="P45" s="38" t="s">
        <v>40</v>
      </c>
      <c r="Q45" s="66" t="s">
        <v>33</v>
      </c>
      <c r="S45" s="37">
        <f>(H45*I45)+(N45*O45)</f>
        <v>0</v>
      </c>
      <c r="V45" s="67"/>
      <c r="X45" s="70"/>
    </row>
    <row r="46" spans="1:16379" s="12" customFormat="1" ht="18" customHeight="1">
      <c r="B46" s="50">
        <v>0</v>
      </c>
      <c r="C46" s="51">
        <f t="shared" si="0"/>
        <v>0</v>
      </c>
      <c r="D46" s="35" t="s">
        <v>41</v>
      </c>
      <c r="E46" s="61"/>
      <c r="F46" s="45"/>
      <c r="H46" s="58">
        <f t="shared" si="1"/>
        <v>0</v>
      </c>
      <c r="I46" s="37">
        <v>2.7</v>
      </c>
      <c r="J46" s="37"/>
      <c r="K46" s="38" t="s">
        <v>42</v>
      </c>
      <c r="L46" s="66" t="s">
        <v>33</v>
      </c>
      <c r="N46" s="58">
        <f t="shared" si="2"/>
        <v>0</v>
      </c>
      <c r="O46" s="37">
        <v>0.25</v>
      </c>
      <c r="P46" s="38" t="s">
        <v>43</v>
      </c>
      <c r="Q46" s="66" t="s">
        <v>33</v>
      </c>
      <c r="S46" s="37">
        <f>(H46*I46)+(N46*O46)</f>
        <v>0</v>
      </c>
      <c r="V46" s="67"/>
    </row>
    <row r="47" spans="1:16379" s="12" customFormat="1" ht="18" customHeight="1">
      <c r="B47" s="50">
        <v>0</v>
      </c>
      <c r="C47" s="51">
        <f t="shared" si="0"/>
        <v>0</v>
      </c>
      <c r="D47" s="35" t="s">
        <v>44</v>
      </c>
      <c r="E47" s="61"/>
      <c r="F47" s="45"/>
      <c r="H47" s="58">
        <f t="shared" si="1"/>
        <v>0</v>
      </c>
      <c r="I47" s="37">
        <v>2.7</v>
      </c>
      <c r="J47" s="37"/>
      <c r="K47" s="38" t="s">
        <v>45</v>
      </c>
      <c r="L47" s="66" t="s">
        <v>33</v>
      </c>
      <c r="N47" s="58">
        <f t="shared" si="2"/>
        <v>0</v>
      </c>
      <c r="O47" s="37">
        <v>0.25</v>
      </c>
      <c r="P47" s="38" t="s">
        <v>46</v>
      </c>
      <c r="Q47" s="66" t="s">
        <v>33</v>
      </c>
      <c r="S47" s="37">
        <f t="shared" ref="S47:S53" si="3">(H47*I47)+(N47*O47)</f>
        <v>0</v>
      </c>
      <c r="V47" s="67"/>
    </row>
    <row r="48" spans="1:16379" s="12" customFormat="1" ht="18" customHeight="1">
      <c r="B48" s="50">
        <v>0</v>
      </c>
      <c r="C48" s="51">
        <f t="shared" si="0"/>
        <v>0</v>
      </c>
      <c r="D48" s="35" t="s">
        <v>47</v>
      </c>
      <c r="E48" s="61"/>
      <c r="F48" s="45"/>
      <c r="H48" s="58">
        <f t="shared" si="1"/>
        <v>0</v>
      </c>
      <c r="I48" s="37">
        <v>2.7</v>
      </c>
      <c r="J48" s="37"/>
      <c r="K48" s="38" t="s">
        <v>48</v>
      </c>
      <c r="L48" s="66" t="s">
        <v>33</v>
      </c>
      <c r="N48" s="58">
        <f t="shared" si="2"/>
        <v>0</v>
      </c>
      <c r="O48" s="37">
        <v>0.25</v>
      </c>
      <c r="P48" s="38" t="s">
        <v>49</v>
      </c>
      <c r="Q48" s="66" t="s">
        <v>33</v>
      </c>
      <c r="S48" s="37">
        <f t="shared" si="3"/>
        <v>0</v>
      </c>
      <c r="V48" s="67"/>
    </row>
    <row r="49" spans="2:24" s="12" customFormat="1" ht="18" customHeight="1">
      <c r="B49" s="50">
        <v>0</v>
      </c>
      <c r="C49" s="51">
        <f t="shared" si="0"/>
        <v>0</v>
      </c>
      <c r="D49" s="35" t="s">
        <v>50</v>
      </c>
      <c r="E49" s="61"/>
      <c r="F49" s="45"/>
      <c r="H49" s="58">
        <f t="shared" si="1"/>
        <v>0</v>
      </c>
      <c r="I49" s="37">
        <v>2.7</v>
      </c>
      <c r="J49" s="37"/>
      <c r="K49" s="38" t="s">
        <v>51</v>
      </c>
      <c r="L49" s="66" t="s">
        <v>33</v>
      </c>
      <c r="N49" s="58">
        <f t="shared" si="2"/>
        <v>0</v>
      </c>
      <c r="O49" s="37">
        <v>0.25</v>
      </c>
      <c r="P49" s="38" t="s">
        <v>52</v>
      </c>
      <c r="Q49" s="66" t="s">
        <v>33</v>
      </c>
      <c r="S49" s="37">
        <f t="shared" si="3"/>
        <v>0</v>
      </c>
      <c r="V49" s="67"/>
    </row>
    <row r="50" spans="2:24" s="12" customFormat="1" ht="18" customHeight="1">
      <c r="B50" s="50">
        <v>0</v>
      </c>
      <c r="C50" s="51">
        <f t="shared" si="0"/>
        <v>0</v>
      </c>
      <c r="D50" s="35" t="s">
        <v>53</v>
      </c>
      <c r="E50" s="61"/>
      <c r="F50" s="45"/>
      <c r="H50" s="58">
        <f t="shared" si="1"/>
        <v>0</v>
      </c>
      <c r="I50" s="37">
        <v>2.7</v>
      </c>
      <c r="J50" s="37"/>
      <c r="K50" s="38" t="s">
        <v>54</v>
      </c>
      <c r="L50" s="66" t="s">
        <v>33</v>
      </c>
      <c r="N50" s="58">
        <f t="shared" si="2"/>
        <v>0</v>
      </c>
      <c r="O50" s="37">
        <v>0.25</v>
      </c>
      <c r="P50" s="38" t="s">
        <v>55</v>
      </c>
      <c r="Q50" s="66" t="s">
        <v>33</v>
      </c>
      <c r="S50" s="37">
        <f t="shared" si="3"/>
        <v>0</v>
      </c>
      <c r="V50" s="67"/>
    </row>
    <row r="51" spans="2:24" s="12" customFormat="1" ht="18" customHeight="1">
      <c r="B51" s="50">
        <v>0</v>
      </c>
      <c r="C51" s="51">
        <f t="shared" si="0"/>
        <v>0</v>
      </c>
      <c r="D51" s="35" t="s">
        <v>56</v>
      </c>
      <c r="E51" s="61"/>
      <c r="F51" s="45"/>
      <c r="H51" s="58">
        <f>B51</f>
        <v>0</v>
      </c>
      <c r="I51" s="37">
        <v>2.7</v>
      </c>
      <c r="J51" s="37"/>
      <c r="K51" s="38" t="s">
        <v>57</v>
      </c>
      <c r="L51" s="66" t="s">
        <v>33</v>
      </c>
      <c r="N51" s="58">
        <f t="shared" si="2"/>
        <v>0</v>
      </c>
      <c r="O51" s="37">
        <v>0.25</v>
      </c>
      <c r="P51" s="38" t="s">
        <v>58</v>
      </c>
      <c r="Q51" s="66" t="s">
        <v>33</v>
      </c>
      <c r="S51" s="37">
        <f t="shared" si="3"/>
        <v>0</v>
      </c>
      <c r="V51" s="67"/>
    </row>
    <row r="52" spans="2:24" s="12" customFormat="1" ht="18" customHeight="1">
      <c r="B52" s="50">
        <v>0</v>
      </c>
      <c r="C52" s="51">
        <f t="shared" si="0"/>
        <v>0</v>
      </c>
      <c r="D52" s="35" t="s">
        <v>59</v>
      </c>
      <c r="E52" s="61"/>
      <c r="F52" s="45"/>
      <c r="H52" s="58">
        <f t="shared" ref="H52:H53" si="4">B52</f>
        <v>0</v>
      </c>
      <c r="I52" s="37">
        <v>2.7</v>
      </c>
      <c r="J52" s="37"/>
      <c r="K52" s="38" t="s">
        <v>60</v>
      </c>
      <c r="L52" s="66" t="s">
        <v>33</v>
      </c>
      <c r="N52" s="58">
        <f t="shared" si="2"/>
        <v>0</v>
      </c>
      <c r="O52" s="37">
        <v>0.25</v>
      </c>
      <c r="P52" s="38" t="s">
        <v>61</v>
      </c>
      <c r="Q52" s="66" t="s">
        <v>33</v>
      </c>
      <c r="S52" s="37">
        <f t="shared" si="3"/>
        <v>0</v>
      </c>
      <c r="V52" s="67"/>
    </row>
    <row r="53" spans="2:24" s="12" customFormat="1" ht="18" customHeight="1">
      <c r="B53" s="50"/>
      <c r="C53" s="51"/>
      <c r="D53" s="35" t="s">
        <v>62</v>
      </c>
      <c r="E53" s="61"/>
      <c r="F53" s="45"/>
      <c r="H53" s="58">
        <f t="shared" si="4"/>
        <v>0</v>
      </c>
      <c r="I53" s="37">
        <v>3.95</v>
      </c>
      <c r="J53" s="37"/>
      <c r="K53" s="38" t="s">
        <v>63</v>
      </c>
      <c r="L53" s="66" t="s">
        <v>33</v>
      </c>
      <c r="N53" s="58">
        <f t="shared" si="2"/>
        <v>0</v>
      </c>
      <c r="O53" s="37">
        <v>0.55000000000000004</v>
      </c>
      <c r="P53" s="38" t="s">
        <v>64</v>
      </c>
      <c r="Q53" s="66" t="s">
        <v>33</v>
      </c>
      <c r="S53" s="37">
        <f t="shared" si="3"/>
        <v>0</v>
      </c>
      <c r="V53" s="67"/>
    </row>
    <row r="54" spans="2:24" s="12" customFormat="1" ht="18" customHeight="1">
      <c r="B54" s="50">
        <f>IF($T$32=TRUE,0,$E$14)</f>
        <v>0</v>
      </c>
      <c r="C54" s="50">
        <f>IF($T$24=TRUE,0,IF($T$32=TRUE,0,$E$14))</f>
        <v>0</v>
      </c>
      <c r="D54" s="36" t="s">
        <v>65</v>
      </c>
      <c r="E54" s="61"/>
      <c r="F54" s="45"/>
      <c r="H54" s="58">
        <f>B54</f>
        <v>0</v>
      </c>
      <c r="I54" s="37">
        <v>24.85</v>
      </c>
      <c r="J54" s="37"/>
      <c r="K54" s="38" t="s">
        <v>66</v>
      </c>
      <c r="L54" s="66" t="s">
        <v>33</v>
      </c>
      <c r="N54" s="58">
        <f t="shared" si="2"/>
        <v>0</v>
      </c>
      <c r="O54" s="37">
        <v>2.2000000000000002</v>
      </c>
      <c r="P54" s="38" t="s">
        <v>67</v>
      </c>
      <c r="Q54" s="66" t="s">
        <v>33</v>
      </c>
      <c r="S54" s="37">
        <f>(H54*I54)+(N54*O54)</f>
        <v>0</v>
      </c>
      <c r="V54" s="67"/>
      <c r="W54" s="12" t="s">
        <v>67</v>
      </c>
      <c r="X54" s="70"/>
    </row>
    <row r="55" spans="2:24" s="12" customFormat="1" ht="18" customHeight="1">
      <c r="B55" s="50">
        <f>IF($T$32=FALSE,0,$E$14)</f>
        <v>0</v>
      </c>
      <c r="C55" s="51">
        <f>IF($T$24=TRUE,0,IF($T$32=FALSE,0,$E$14))</f>
        <v>0</v>
      </c>
      <c r="D55" s="36" t="s">
        <v>68</v>
      </c>
      <c r="E55" s="61"/>
      <c r="F55" s="45"/>
      <c r="H55" s="58">
        <f>B55</f>
        <v>0</v>
      </c>
      <c r="I55" s="37">
        <v>21.7</v>
      </c>
      <c r="J55" s="37"/>
      <c r="K55" s="38" t="s">
        <v>69</v>
      </c>
      <c r="L55" s="66" t="s">
        <v>33</v>
      </c>
      <c r="N55" s="58">
        <f t="shared" si="2"/>
        <v>0</v>
      </c>
      <c r="O55" s="37">
        <v>1.75</v>
      </c>
      <c r="P55" s="38" t="s">
        <v>70</v>
      </c>
      <c r="Q55" s="66" t="s">
        <v>33</v>
      </c>
      <c r="S55" s="37">
        <f>(H55*I55)+(N55*O55)</f>
        <v>0</v>
      </c>
      <c r="V55" s="67"/>
      <c r="W55" s="12" t="s">
        <v>71</v>
      </c>
      <c r="X55" s="70"/>
    </row>
    <row r="56" spans="2:24" s="12" customFormat="1">
      <c r="B56" s="51"/>
      <c r="C56" s="51"/>
      <c r="D56" s="19" t="s">
        <v>72</v>
      </c>
      <c r="E56" s="32"/>
      <c r="H56" s="33"/>
      <c r="I56" s="34"/>
      <c r="J56" s="34"/>
      <c r="S56" s="71"/>
      <c r="W56" s="12" t="s">
        <v>73</v>
      </c>
      <c r="X56" s="70"/>
    </row>
    <row r="57" spans="2:24" s="12" customFormat="1" ht="18" customHeight="1">
      <c r="B57" s="50">
        <f>$O$14</f>
        <v>0</v>
      </c>
      <c r="C57" s="51"/>
      <c r="D57" s="35" t="s">
        <v>74</v>
      </c>
      <c r="E57" s="61"/>
      <c r="F57" s="45"/>
      <c r="H57" s="58">
        <f t="shared" ref="H57:H63" si="5">B57</f>
        <v>0</v>
      </c>
      <c r="I57" s="37">
        <v>224</v>
      </c>
      <c r="J57" s="37"/>
      <c r="K57" s="38" t="s">
        <v>75</v>
      </c>
      <c r="L57" s="64" t="s">
        <v>76</v>
      </c>
      <c r="S57" s="37">
        <f>(H57*I57)</f>
        <v>0</v>
      </c>
      <c r="V57" s="67"/>
      <c r="W57" s="12" t="s">
        <v>77</v>
      </c>
      <c r="X57" s="70"/>
    </row>
    <row r="58" spans="2:24" s="12" customFormat="1" ht="18" customHeight="1">
      <c r="B58" s="50">
        <f>IF($T$32=FALSE,$O$14,0)</f>
        <v>0</v>
      </c>
      <c r="C58" s="51"/>
      <c r="D58" s="35" t="s">
        <v>78</v>
      </c>
      <c r="E58" s="61"/>
      <c r="F58" s="45"/>
      <c r="H58" s="58">
        <f t="shared" ref="H58" si="6">B58</f>
        <v>0</v>
      </c>
      <c r="I58" s="37">
        <v>28.35</v>
      </c>
      <c r="J58" s="37"/>
      <c r="K58" s="38" t="s">
        <v>79</v>
      </c>
      <c r="L58" s="64" t="s">
        <v>76</v>
      </c>
      <c r="S58" s="37">
        <f>(H58*I58)</f>
        <v>0</v>
      </c>
      <c r="V58" s="67"/>
      <c r="W58" s="12" t="s">
        <v>80</v>
      </c>
      <c r="X58" s="70"/>
    </row>
    <row r="59" spans="2:24" s="12" customFormat="1">
      <c r="B59" s="51"/>
      <c r="C59" s="51"/>
      <c r="D59" s="19" t="s">
        <v>81</v>
      </c>
      <c r="E59" s="32"/>
      <c r="H59" s="33"/>
      <c r="I59" s="34"/>
      <c r="J59" s="34"/>
      <c r="S59" s="71"/>
      <c r="V59" s="67"/>
      <c r="W59" s="12" t="s">
        <v>82</v>
      </c>
    </row>
    <row r="60" spans="2:24" s="12" customFormat="1" ht="18" customHeight="1">
      <c r="B60" s="51">
        <f>IF($J$24=TRUE,0,$O$14)</f>
        <v>0</v>
      </c>
      <c r="C60" s="51"/>
      <c r="D60" s="35" t="s">
        <v>83</v>
      </c>
      <c r="E60" s="61"/>
      <c r="F60" s="45"/>
      <c r="H60" s="58">
        <f t="shared" si="5"/>
        <v>0</v>
      </c>
      <c r="I60" s="37">
        <v>84.3</v>
      </c>
      <c r="J60" s="37"/>
      <c r="K60" s="38" t="s">
        <v>84</v>
      </c>
      <c r="L60" s="65" t="s">
        <v>85</v>
      </c>
      <c r="S60" s="37">
        <f>(H60*I60)</f>
        <v>0</v>
      </c>
      <c r="V60" s="67"/>
    </row>
    <row r="61" spans="2:24" s="12" customFormat="1" ht="18" customHeight="1">
      <c r="B61" s="51">
        <f>IF($J$32=TRUE,0,$O$14)</f>
        <v>0</v>
      </c>
      <c r="C61" s="51"/>
      <c r="D61" s="35" t="s">
        <v>86</v>
      </c>
      <c r="E61" s="61"/>
      <c r="F61" s="45"/>
      <c r="H61" s="58">
        <f t="shared" si="5"/>
        <v>0</v>
      </c>
      <c r="I61" s="37">
        <v>46.1</v>
      </c>
      <c r="J61" s="37"/>
      <c r="K61" s="38" t="s">
        <v>87</v>
      </c>
      <c r="L61" s="64" t="s">
        <v>76</v>
      </c>
      <c r="S61" s="37">
        <f>(H61*I61)</f>
        <v>0</v>
      </c>
      <c r="V61" s="67"/>
    </row>
    <row r="62" spans="2:24" s="12" customFormat="1" ht="18" customHeight="1">
      <c r="B62" s="51">
        <f>IF($J$32=TRUE,0,$O$14)</f>
        <v>0</v>
      </c>
      <c r="C62" s="51"/>
      <c r="D62" s="35" t="s">
        <v>88</v>
      </c>
      <c r="E62" s="61"/>
      <c r="F62" s="45"/>
      <c r="H62" s="58">
        <f t="shared" si="5"/>
        <v>0</v>
      </c>
      <c r="I62" s="37">
        <v>59.1</v>
      </c>
      <c r="J62" s="37"/>
      <c r="K62" s="38" t="s">
        <v>89</v>
      </c>
      <c r="L62" s="64" t="s">
        <v>76</v>
      </c>
      <c r="S62" s="37">
        <f>(H62*I62)</f>
        <v>0</v>
      </c>
      <c r="V62" s="67"/>
    </row>
    <row r="63" spans="2:24" s="12" customFormat="1" ht="18" customHeight="1">
      <c r="B63" s="51">
        <f>IF(OR($J$24=TRUE,$T$32=TRUE),0,$O$14)</f>
        <v>0</v>
      </c>
      <c r="C63" s="51"/>
      <c r="D63" s="35" t="s">
        <v>90</v>
      </c>
      <c r="E63" s="61"/>
      <c r="F63" s="45"/>
      <c r="H63" s="58">
        <f t="shared" si="5"/>
        <v>0</v>
      </c>
      <c r="I63" s="37">
        <v>56.8</v>
      </c>
      <c r="K63" s="38" t="s">
        <v>91</v>
      </c>
      <c r="L63" s="65" t="s">
        <v>85</v>
      </c>
      <c r="S63" s="37">
        <f>(H63*I63)</f>
        <v>0</v>
      </c>
      <c r="V63" s="67"/>
    </row>
    <row r="64" spans="2:24" s="12" customFormat="1" ht="16.5" customHeight="1">
      <c r="S64" s="71"/>
    </row>
    <row r="65" spans="2:22" s="12" customFormat="1">
      <c r="D65" s="46" t="s">
        <v>92</v>
      </c>
      <c r="E65" s="47"/>
      <c r="F65" s="47"/>
      <c r="G65" s="47"/>
      <c r="H65" s="78" t="s">
        <v>28</v>
      </c>
      <c r="I65" s="78"/>
      <c r="J65" s="78"/>
      <c r="K65" s="78"/>
      <c r="L65" s="78"/>
      <c r="M65" s="47"/>
      <c r="N65" s="78" t="s">
        <v>29</v>
      </c>
      <c r="O65" s="78"/>
      <c r="P65" s="78"/>
      <c r="Q65" s="78"/>
      <c r="R65" s="78"/>
      <c r="S65" s="72"/>
      <c r="T65" s="3"/>
    </row>
    <row r="66" spans="2:22" s="12" customFormat="1">
      <c r="D66" s="19" t="s">
        <v>30</v>
      </c>
      <c r="E66" s="32"/>
      <c r="H66" s="33"/>
      <c r="I66" s="34"/>
      <c r="J66" s="34"/>
      <c r="S66" s="71"/>
    </row>
    <row r="67" spans="2:22" s="12" customFormat="1" ht="18" customHeight="1">
      <c r="B67" s="50">
        <v>0</v>
      </c>
      <c r="C67" s="51">
        <f>IF($T$25=TRUE,0,H67)</f>
        <v>0</v>
      </c>
      <c r="D67" s="35" t="s">
        <v>93</v>
      </c>
      <c r="E67" s="61"/>
      <c r="F67" s="45"/>
      <c r="H67" s="58">
        <f>B67</f>
        <v>0</v>
      </c>
      <c r="I67" s="37">
        <v>2.7</v>
      </c>
      <c r="J67" s="37"/>
      <c r="K67" s="38" t="s">
        <v>94</v>
      </c>
      <c r="L67" s="66" t="s">
        <v>33</v>
      </c>
      <c r="N67" s="58">
        <f>C67</f>
        <v>0</v>
      </c>
      <c r="O67" s="37">
        <v>0.25</v>
      </c>
      <c r="P67" s="38" t="s">
        <v>95</v>
      </c>
      <c r="Q67" s="66" t="s">
        <v>33</v>
      </c>
      <c r="S67" s="37">
        <f t="shared" ref="S67:S79" si="7">(H67*I67)+(N67*O67)</f>
        <v>0</v>
      </c>
      <c r="V67" s="68"/>
    </row>
    <row r="68" spans="2:22" s="12" customFormat="1" ht="18" customHeight="1">
      <c r="B68" s="50">
        <v>0</v>
      </c>
      <c r="C68" s="51">
        <f t="shared" ref="C68:C76" si="8">IF($T$25=TRUE,0,H68)</f>
        <v>0</v>
      </c>
      <c r="D68" s="35" t="s">
        <v>96</v>
      </c>
      <c r="E68" s="61"/>
      <c r="F68" s="45"/>
      <c r="H68" s="58">
        <f t="shared" ref="H68:H79" si="9">B68</f>
        <v>0</v>
      </c>
      <c r="I68" s="37">
        <v>2.7</v>
      </c>
      <c r="J68" s="37"/>
      <c r="K68" s="38" t="s">
        <v>97</v>
      </c>
      <c r="L68" s="66" t="s">
        <v>33</v>
      </c>
      <c r="N68" s="58">
        <f t="shared" ref="N68:N79" si="10">C68</f>
        <v>0</v>
      </c>
      <c r="O68" s="37">
        <v>0.25</v>
      </c>
      <c r="P68" s="38" t="s">
        <v>98</v>
      </c>
      <c r="Q68" s="66" t="s">
        <v>33</v>
      </c>
      <c r="S68" s="37">
        <f t="shared" si="7"/>
        <v>0</v>
      </c>
      <c r="V68" s="68"/>
    </row>
    <row r="69" spans="2:22" s="12" customFormat="1" ht="18" customHeight="1">
      <c r="B69" s="50">
        <v>0</v>
      </c>
      <c r="C69" s="51">
        <f t="shared" si="8"/>
        <v>0</v>
      </c>
      <c r="D69" s="35" t="s">
        <v>99</v>
      </c>
      <c r="E69" s="61"/>
      <c r="F69" s="45"/>
      <c r="H69" s="58">
        <f t="shared" si="9"/>
        <v>0</v>
      </c>
      <c r="I69" s="37">
        <v>2.7</v>
      </c>
      <c r="J69" s="37"/>
      <c r="K69" s="38" t="s">
        <v>100</v>
      </c>
      <c r="L69" s="66" t="s">
        <v>33</v>
      </c>
      <c r="N69" s="58">
        <f t="shared" si="10"/>
        <v>0</v>
      </c>
      <c r="O69" s="37">
        <v>0.25</v>
      </c>
      <c r="P69" s="38" t="s">
        <v>101</v>
      </c>
      <c r="Q69" s="66" t="s">
        <v>33</v>
      </c>
      <c r="S69" s="37">
        <f t="shared" si="7"/>
        <v>0</v>
      </c>
      <c r="V69" s="68"/>
    </row>
    <row r="70" spans="2:22" s="12" customFormat="1" ht="18" customHeight="1">
      <c r="B70" s="50">
        <v>0</v>
      </c>
      <c r="C70" s="51">
        <f t="shared" si="8"/>
        <v>0</v>
      </c>
      <c r="D70" s="35" t="s">
        <v>102</v>
      </c>
      <c r="E70" s="61"/>
      <c r="F70" s="45"/>
      <c r="H70" s="58">
        <f t="shared" si="9"/>
        <v>0</v>
      </c>
      <c r="I70" s="37">
        <v>2.7</v>
      </c>
      <c r="J70" s="37"/>
      <c r="K70" s="38" t="s">
        <v>103</v>
      </c>
      <c r="L70" s="66" t="s">
        <v>33</v>
      </c>
      <c r="N70" s="58">
        <f t="shared" si="10"/>
        <v>0</v>
      </c>
      <c r="O70" s="37">
        <v>0.25</v>
      </c>
      <c r="P70" s="38" t="s">
        <v>104</v>
      </c>
      <c r="Q70" s="66" t="s">
        <v>33</v>
      </c>
      <c r="S70" s="37">
        <f t="shared" si="7"/>
        <v>0</v>
      </c>
      <c r="V70" s="68"/>
    </row>
    <row r="71" spans="2:22" s="12" customFormat="1" ht="18" customHeight="1">
      <c r="B71" s="50">
        <v>0</v>
      </c>
      <c r="C71" s="51">
        <f t="shared" si="8"/>
        <v>0</v>
      </c>
      <c r="D71" s="35" t="s">
        <v>105</v>
      </c>
      <c r="E71" s="61"/>
      <c r="F71" s="45"/>
      <c r="H71" s="58">
        <f t="shared" si="9"/>
        <v>0</v>
      </c>
      <c r="I71" s="37">
        <v>2.7</v>
      </c>
      <c r="J71" s="37"/>
      <c r="K71" s="38" t="s">
        <v>106</v>
      </c>
      <c r="L71" s="66" t="s">
        <v>33</v>
      </c>
      <c r="N71" s="58">
        <f t="shared" si="10"/>
        <v>0</v>
      </c>
      <c r="O71" s="37">
        <v>0.25</v>
      </c>
      <c r="P71" s="38" t="s">
        <v>107</v>
      </c>
      <c r="Q71" s="66" t="s">
        <v>33</v>
      </c>
      <c r="S71" s="37">
        <f t="shared" si="7"/>
        <v>0</v>
      </c>
      <c r="V71" s="68"/>
    </row>
    <row r="72" spans="2:22" s="12" customFormat="1" ht="18" customHeight="1">
      <c r="B72" s="50">
        <v>0</v>
      </c>
      <c r="C72" s="51">
        <f t="shared" si="8"/>
        <v>0</v>
      </c>
      <c r="D72" s="35" t="s">
        <v>108</v>
      </c>
      <c r="E72" s="61"/>
      <c r="F72" s="45"/>
      <c r="H72" s="58">
        <f t="shared" si="9"/>
        <v>0</v>
      </c>
      <c r="I72" s="37">
        <v>2.7</v>
      </c>
      <c r="J72" s="37"/>
      <c r="K72" s="38" t="s">
        <v>109</v>
      </c>
      <c r="L72" s="66" t="s">
        <v>33</v>
      </c>
      <c r="N72" s="58">
        <f t="shared" si="10"/>
        <v>0</v>
      </c>
      <c r="O72" s="37">
        <v>0.25</v>
      </c>
      <c r="P72" s="38" t="s">
        <v>110</v>
      </c>
      <c r="Q72" s="66" t="s">
        <v>33</v>
      </c>
      <c r="S72" s="37">
        <f t="shared" si="7"/>
        <v>0</v>
      </c>
      <c r="V72" s="68"/>
    </row>
    <row r="73" spans="2:22" s="12" customFormat="1" ht="18" customHeight="1">
      <c r="B73" s="50">
        <v>0</v>
      </c>
      <c r="C73" s="51">
        <f t="shared" si="8"/>
        <v>0</v>
      </c>
      <c r="D73" s="35" t="s">
        <v>111</v>
      </c>
      <c r="E73" s="61"/>
      <c r="F73" s="45"/>
      <c r="H73" s="58">
        <f t="shared" si="9"/>
        <v>0</v>
      </c>
      <c r="I73" s="37">
        <v>2.7</v>
      </c>
      <c r="J73" s="37"/>
      <c r="K73" s="38" t="s">
        <v>112</v>
      </c>
      <c r="L73" s="66" t="s">
        <v>33</v>
      </c>
      <c r="N73" s="58">
        <f t="shared" si="10"/>
        <v>0</v>
      </c>
      <c r="O73" s="37">
        <v>0.25</v>
      </c>
      <c r="P73" s="38" t="s">
        <v>113</v>
      </c>
      <c r="Q73" s="66" t="s">
        <v>33</v>
      </c>
      <c r="S73" s="37">
        <f t="shared" si="7"/>
        <v>0</v>
      </c>
      <c r="V73" s="68"/>
    </row>
    <row r="74" spans="2:22" s="12" customFormat="1" ht="18" customHeight="1">
      <c r="B74" s="50">
        <v>0</v>
      </c>
      <c r="C74" s="51">
        <f t="shared" si="8"/>
        <v>0</v>
      </c>
      <c r="D74" s="35" t="s">
        <v>114</v>
      </c>
      <c r="E74" s="61"/>
      <c r="F74" s="45"/>
      <c r="H74" s="58">
        <f t="shared" si="9"/>
        <v>0</v>
      </c>
      <c r="I74" s="37">
        <v>2.7</v>
      </c>
      <c r="J74" s="37"/>
      <c r="K74" s="38" t="s">
        <v>115</v>
      </c>
      <c r="L74" s="66" t="s">
        <v>33</v>
      </c>
      <c r="N74" s="58">
        <f t="shared" si="10"/>
        <v>0</v>
      </c>
      <c r="O74" s="37">
        <v>0.25</v>
      </c>
      <c r="P74" s="38" t="s">
        <v>116</v>
      </c>
      <c r="Q74" s="66" t="s">
        <v>33</v>
      </c>
      <c r="S74" s="37">
        <f t="shared" si="7"/>
        <v>0</v>
      </c>
      <c r="V74" s="68"/>
    </row>
    <row r="75" spans="2:22" s="12" customFormat="1" ht="18" customHeight="1">
      <c r="B75" s="50">
        <v>0</v>
      </c>
      <c r="C75" s="51">
        <f t="shared" si="8"/>
        <v>0</v>
      </c>
      <c r="D75" s="35" t="s">
        <v>117</v>
      </c>
      <c r="E75" s="61"/>
      <c r="F75" s="45"/>
      <c r="H75" s="58">
        <f t="shared" si="9"/>
        <v>0</v>
      </c>
      <c r="I75" s="37">
        <v>2.7</v>
      </c>
      <c r="J75" s="37"/>
      <c r="K75" s="38" t="s">
        <v>118</v>
      </c>
      <c r="L75" s="66" t="s">
        <v>33</v>
      </c>
      <c r="N75" s="58">
        <f t="shared" si="10"/>
        <v>0</v>
      </c>
      <c r="O75" s="37">
        <v>0.25</v>
      </c>
      <c r="P75" s="38" t="s">
        <v>119</v>
      </c>
      <c r="Q75" s="66" t="s">
        <v>33</v>
      </c>
      <c r="S75" s="37">
        <f t="shared" si="7"/>
        <v>0</v>
      </c>
      <c r="V75" s="68"/>
    </row>
    <row r="76" spans="2:22" s="12" customFormat="1" ht="18" customHeight="1">
      <c r="B76" s="50">
        <v>0</v>
      </c>
      <c r="C76" s="51">
        <f t="shared" si="8"/>
        <v>0</v>
      </c>
      <c r="D76" s="35" t="s">
        <v>120</v>
      </c>
      <c r="E76" s="61"/>
      <c r="F76" s="45"/>
      <c r="H76" s="58">
        <f t="shared" si="9"/>
        <v>0</v>
      </c>
      <c r="I76" s="37">
        <v>2.7</v>
      </c>
      <c r="J76" s="37"/>
      <c r="K76" s="38" t="s">
        <v>121</v>
      </c>
      <c r="L76" s="66" t="s">
        <v>33</v>
      </c>
      <c r="N76" s="58">
        <f t="shared" si="10"/>
        <v>0</v>
      </c>
      <c r="O76" s="37">
        <v>0.25</v>
      </c>
      <c r="P76" s="38" t="s">
        <v>122</v>
      </c>
      <c r="Q76" s="66" t="s">
        <v>33</v>
      </c>
      <c r="S76" s="37">
        <f t="shared" si="7"/>
        <v>0</v>
      </c>
      <c r="V76" s="68"/>
    </row>
    <row r="77" spans="2:22" s="12" customFormat="1" ht="18" customHeight="1">
      <c r="B77" s="50"/>
      <c r="C77" s="51"/>
      <c r="D77" s="35" t="s">
        <v>123</v>
      </c>
      <c r="E77" s="61"/>
      <c r="F77" s="45"/>
      <c r="H77" s="58">
        <f t="shared" si="9"/>
        <v>0</v>
      </c>
      <c r="I77" s="37">
        <v>3.95</v>
      </c>
      <c r="J77" s="37"/>
      <c r="K77" s="38" t="s">
        <v>124</v>
      </c>
      <c r="L77" s="66" t="s">
        <v>33</v>
      </c>
      <c r="N77" s="58"/>
      <c r="O77" s="37">
        <v>0.55000000000000004</v>
      </c>
      <c r="P77" s="38" t="s">
        <v>125</v>
      </c>
      <c r="Q77" s="66" t="s">
        <v>33</v>
      </c>
      <c r="S77" s="37">
        <f t="shared" si="7"/>
        <v>0</v>
      </c>
      <c r="V77" s="68"/>
    </row>
    <row r="78" spans="2:22" s="12" customFormat="1" ht="18" customHeight="1">
      <c r="B78" s="50">
        <f>IF($T$33=TRUE,0,$E$15)</f>
        <v>0</v>
      </c>
      <c r="C78" s="50">
        <f>IF($T$25=TRUE,0,IF($T$33=TRUE,0,$E$15))</f>
        <v>0</v>
      </c>
      <c r="D78" s="36" t="s">
        <v>126</v>
      </c>
      <c r="E78" s="61"/>
      <c r="F78" s="45"/>
      <c r="H78" s="58">
        <f t="shared" si="9"/>
        <v>0</v>
      </c>
      <c r="I78" s="37">
        <v>24.85</v>
      </c>
      <c r="J78" s="37"/>
      <c r="K78" s="38" t="s">
        <v>127</v>
      </c>
      <c r="L78" s="66" t="s">
        <v>33</v>
      </c>
      <c r="N78" s="58">
        <f>C78</f>
        <v>0</v>
      </c>
      <c r="O78" s="37">
        <v>2.2000000000000002</v>
      </c>
      <c r="P78" s="38" t="s">
        <v>71</v>
      </c>
      <c r="Q78" s="66" t="s">
        <v>33</v>
      </c>
      <c r="S78" s="37">
        <f t="shared" si="7"/>
        <v>0</v>
      </c>
      <c r="V78" s="68"/>
    </row>
    <row r="79" spans="2:22" s="12" customFormat="1" ht="18" customHeight="1">
      <c r="B79" s="50">
        <f>IF($T$33=FALSE,0,$E$15)</f>
        <v>0</v>
      </c>
      <c r="C79" s="51">
        <f>IF($T$25=TRUE,0,IF($T$33=FALSE,0,$E$15))</f>
        <v>0</v>
      </c>
      <c r="D79" s="36" t="s">
        <v>128</v>
      </c>
      <c r="E79" s="61"/>
      <c r="F79" s="45"/>
      <c r="H79" s="58">
        <f t="shared" si="9"/>
        <v>0</v>
      </c>
      <c r="I79" s="37">
        <v>21.7</v>
      </c>
      <c r="J79" s="37"/>
      <c r="K79" s="38" t="s">
        <v>129</v>
      </c>
      <c r="L79" s="66" t="s">
        <v>33</v>
      </c>
      <c r="N79" s="58">
        <f t="shared" si="10"/>
        <v>0</v>
      </c>
      <c r="O79" s="37">
        <v>1.75</v>
      </c>
      <c r="P79" s="38" t="s">
        <v>130</v>
      </c>
      <c r="Q79" s="66" t="s">
        <v>33</v>
      </c>
      <c r="S79" s="37">
        <f t="shared" si="7"/>
        <v>0</v>
      </c>
      <c r="V79" s="68"/>
    </row>
    <row r="80" spans="2:22" s="12" customFormat="1">
      <c r="B80" s="51"/>
      <c r="C80" s="51"/>
      <c r="D80" s="19" t="s">
        <v>72</v>
      </c>
      <c r="E80" s="32"/>
      <c r="H80" s="33"/>
      <c r="I80" s="34"/>
      <c r="J80" s="34"/>
      <c r="S80" s="71"/>
      <c r="V80" s="68"/>
    </row>
    <row r="81" spans="2:22" s="12" customFormat="1" ht="18" customHeight="1">
      <c r="B81" s="50">
        <f>$O$15</f>
        <v>0</v>
      </c>
      <c r="C81" s="51"/>
      <c r="D81" s="35" t="s">
        <v>131</v>
      </c>
      <c r="E81" s="61"/>
      <c r="F81" s="45"/>
      <c r="H81" s="58">
        <f t="shared" ref="H81:H82" si="11">B81</f>
        <v>0</v>
      </c>
      <c r="I81" s="37">
        <v>224</v>
      </c>
      <c r="J81" s="37"/>
      <c r="K81" s="38" t="s">
        <v>132</v>
      </c>
      <c r="L81" s="64" t="s">
        <v>76</v>
      </c>
      <c r="S81" s="37">
        <f>(H81*I81)</f>
        <v>0</v>
      </c>
      <c r="V81" s="68"/>
    </row>
    <row r="82" spans="2:22" s="12" customFormat="1" ht="18" customHeight="1">
      <c r="B82" s="50">
        <f>IF($T$33=FALSE,$O$15,0)</f>
        <v>0</v>
      </c>
      <c r="C82" s="51"/>
      <c r="D82" s="35" t="s">
        <v>133</v>
      </c>
      <c r="E82" s="61"/>
      <c r="F82" s="45"/>
      <c r="H82" s="58">
        <f t="shared" si="11"/>
        <v>0</v>
      </c>
      <c r="I82" s="37">
        <v>28.35</v>
      </c>
      <c r="J82" s="37"/>
      <c r="K82" s="38" t="s">
        <v>134</v>
      </c>
      <c r="L82" s="64" t="s">
        <v>76</v>
      </c>
      <c r="O82" s="12" t="s">
        <v>135</v>
      </c>
      <c r="S82" s="37">
        <f>(H82*I82)</f>
        <v>0</v>
      </c>
      <c r="V82" s="67"/>
    </row>
    <row r="83" spans="2:22" s="12" customFormat="1">
      <c r="B83" s="51"/>
      <c r="C83" s="51"/>
      <c r="D83" s="19" t="s">
        <v>81</v>
      </c>
      <c r="E83" s="32"/>
      <c r="H83" s="33"/>
      <c r="I83" s="34"/>
      <c r="J83" s="34"/>
      <c r="S83" s="71"/>
      <c r="V83" s="68"/>
    </row>
    <row r="84" spans="2:22" s="12" customFormat="1" ht="18" customHeight="1">
      <c r="B84" s="51">
        <f>IF($J$25=TRUE,0,$O$15)</f>
        <v>0</v>
      </c>
      <c r="C84" s="51"/>
      <c r="D84" s="35" t="s">
        <v>136</v>
      </c>
      <c r="E84" s="61"/>
      <c r="F84" s="45"/>
      <c r="H84" s="58">
        <f t="shared" ref="H84:H87" si="12">B84</f>
        <v>0</v>
      </c>
      <c r="I84" s="37">
        <v>164.5</v>
      </c>
      <c r="J84" s="37"/>
      <c r="K84" s="38" t="s">
        <v>137</v>
      </c>
      <c r="L84" s="65" t="s">
        <v>85</v>
      </c>
      <c r="S84" s="37">
        <f>(H84*I84)</f>
        <v>0</v>
      </c>
      <c r="V84" s="68"/>
    </row>
    <row r="85" spans="2:22" s="12" customFormat="1" ht="18" customHeight="1">
      <c r="B85" s="51">
        <f>IF($J$33=TRUE,0,$O$15)</f>
        <v>0</v>
      </c>
      <c r="C85" s="51"/>
      <c r="D85" s="35" t="s">
        <v>138</v>
      </c>
      <c r="E85" s="61"/>
      <c r="F85" s="45"/>
      <c r="H85" s="58">
        <f t="shared" si="12"/>
        <v>0</v>
      </c>
      <c r="I85" s="37">
        <v>46.1</v>
      </c>
      <c r="J85" s="37"/>
      <c r="K85" s="38" t="s">
        <v>139</v>
      </c>
      <c r="L85" s="64" t="s">
        <v>76</v>
      </c>
      <c r="S85" s="37">
        <f>(H85*I85)</f>
        <v>0</v>
      </c>
      <c r="V85" s="68"/>
    </row>
    <row r="86" spans="2:22" s="12" customFormat="1" ht="18" customHeight="1">
      <c r="B86" s="51">
        <f>IF($J$33=TRUE,0,$O$15)</f>
        <v>0</v>
      </c>
      <c r="C86" s="51"/>
      <c r="D86" s="35" t="s">
        <v>140</v>
      </c>
      <c r="E86" s="61"/>
      <c r="F86" s="45"/>
      <c r="H86" s="58">
        <f t="shared" ref="H86" si="13">B86</f>
        <v>0</v>
      </c>
      <c r="I86" s="37">
        <v>59.1</v>
      </c>
      <c r="J86" s="37"/>
      <c r="K86" s="38" t="s">
        <v>141</v>
      </c>
      <c r="L86" s="64" t="s">
        <v>76</v>
      </c>
      <c r="S86" s="37">
        <f>(H86*I86)</f>
        <v>0</v>
      </c>
      <c r="V86" s="68"/>
    </row>
    <row r="87" spans="2:22" s="12" customFormat="1" ht="18" customHeight="1">
      <c r="B87" s="51">
        <f>IF(OR($J$25=TRUE,$T$33=TRUE),0,$O$15)</f>
        <v>0</v>
      </c>
      <c r="C87" s="51"/>
      <c r="D87" s="35" t="s">
        <v>142</v>
      </c>
      <c r="E87" s="61"/>
      <c r="F87" s="45"/>
      <c r="H87" s="58">
        <f t="shared" si="12"/>
        <v>0</v>
      </c>
      <c r="I87" s="37">
        <v>56.8</v>
      </c>
      <c r="K87" s="38" t="s">
        <v>143</v>
      </c>
      <c r="L87" s="65" t="s">
        <v>85</v>
      </c>
      <c r="S87" s="37">
        <f>(H87*I87)</f>
        <v>0</v>
      </c>
      <c r="V87" s="67"/>
    </row>
    <row r="88" spans="2:22" s="12" customFormat="1" ht="18" customHeight="1">
      <c r="S88" s="71"/>
    </row>
    <row r="89" spans="2:22" s="12" customFormat="1">
      <c r="D89" s="46" t="s">
        <v>144</v>
      </c>
      <c r="E89" s="47"/>
      <c r="F89" s="47"/>
      <c r="G89" s="47"/>
      <c r="H89" s="78" t="s">
        <v>28</v>
      </c>
      <c r="I89" s="78"/>
      <c r="J89" s="78"/>
      <c r="K89" s="78"/>
      <c r="L89" s="78"/>
      <c r="M89" s="47"/>
      <c r="N89" s="78" t="s">
        <v>29</v>
      </c>
      <c r="O89" s="78"/>
      <c r="P89" s="78"/>
      <c r="Q89" s="78"/>
      <c r="R89" s="78"/>
      <c r="S89" s="72"/>
      <c r="T89" s="3"/>
    </row>
    <row r="90" spans="2:22" s="12" customFormat="1">
      <c r="D90" s="19" t="s">
        <v>30</v>
      </c>
      <c r="E90" s="32"/>
      <c r="H90" s="33"/>
      <c r="I90" s="34"/>
      <c r="J90" s="34"/>
      <c r="S90" s="71"/>
    </row>
    <row r="91" spans="2:22" s="12" customFormat="1" ht="18" customHeight="1">
      <c r="B91" s="50">
        <v>0</v>
      </c>
      <c r="C91" s="51">
        <f>IF($T$26=TRUE,0,H91)</f>
        <v>0</v>
      </c>
      <c r="D91" s="35" t="s">
        <v>145</v>
      </c>
      <c r="E91" s="61"/>
      <c r="F91" s="45"/>
      <c r="H91" s="58">
        <f t="shared" ref="H91:H102" si="14">B91</f>
        <v>0</v>
      </c>
      <c r="I91" s="37">
        <v>3.3</v>
      </c>
      <c r="J91" s="37"/>
      <c r="K91" s="38" t="s">
        <v>146</v>
      </c>
      <c r="L91" s="66" t="s">
        <v>33</v>
      </c>
      <c r="N91" s="58">
        <f t="shared" ref="N91:N102" si="15">C91</f>
        <v>0</v>
      </c>
      <c r="O91" s="37">
        <v>0.35</v>
      </c>
      <c r="P91" s="38" t="s">
        <v>147</v>
      </c>
      <c r="Q91" s="66" t="s">
        <v>33</v>
      </c>
      <c r="S91" s="37">
        <f>(H91*I91)+(N91*O91)</f>
        <v>0</v>
      </c>
      <c r="V91" s="67"/>
    </row>
    <row r="92" spans="2:22" s="12" customFormat="1" ht="18" customHeight="1">
      <c r="B92" s="50">
        <v>0</v>
      </c>
      <c r="C92" s="51">
        <f t="shared" ref="C92:C98" si="16">IF($T$26=TRUE,0,H92)</f>
        <v>0</v>
      </c>
      <c r="D92" s="35" t="s">
        <v>148</v>
      </c>
      <c r="E92" s="61"/>
      <c r="F92" s="45"/>
      <c r="H92" s="58">
        <f t="shared" si="14"/>
        <v>0</v>
      </c>
      <c r="I92" s="37">
        <v>3.3</v>
      </c>
      <c r="J92" s="37"/>
      <c r="K92" s="38" t="s">
        <v>149</v>
      </c>
      <c r="L92" s="66" t="s">
        <v>33</v>
      </c>
      <c r="N92" s="58">
        <f t="shared" si="15"/>
        <v>0</v>
      </c>
      <c r="O92" s="37">
        <v>0.35</v>
      </c>
      <c r="P92" s="38" t="s">
        <v>150</v>
      </c>
      <c r="Q92" s="66" t="s">
        <v>33</v>
      </c>
      <c r="S92" s="37">
        <f>(H92*I92)+(N92*O92)</f>
        <v>0</v>
      </c>
      <c r="V92" s="67"/>
    </row>
    <row r="93" spans="2:22" s="12" customFormat="1" ht="18" customHeight="1">
      <c r="B93" s="50">
        <v>0</v>
      </c>
      <c r="C93" s="51">
        <f t="shared" si="16"/>
        <v>0</v>
      </c>
      <c r="D93" s="35" t="s">
        <v>151</v>
      </c>
      <c r="E93" s="61"/>
      <c r="F93" s="45"/>
      <c r="H93" s="58">
        <f t="shared" si="14"/>
        <v>0</v>
      </c>
      <c r="I93" s="37">
        <v>3.3</v>
      </c>
      <c r="J93" s="37"/>
      <c r="K93" s="38" t="s">
        <v>152</v>
      </c>
      <c r="L93" s="66" t="s">
        <v>33</v>
      </c>
      <c r="N93" s="58">
        <f t="shared" si="15"/>
        <v>0</v>
      </c>
      <c r="O93" s="37">
        <v>0.35</v>
      </c>
      <c r="P93" s="38" t="s">
        <v>153</v>
      </c>
      <c r="Q93" s="66" t="s">
        <v>33</v>
      </c>
      <c r="S93" s="37">
        <f>(H93*I93)+(N93*O93)</f>
        <v>0</v>
      </c>
      <c r="V93" s="67"/>
    </row>
    <row r="94" spans="2:22" s="12" customFormat="1" ht="18" customHeight="1">
      <c r="B94" s="50">
        <v>0</v>
      </c>
      <c r="C94" s="51">
        <f t="shared" si="16"/>
        <v>0</v>
      </c>
      <c r="D94" s="35" t="s">
        <v>154</v>
      </c>
      <c r="E94" s="61"/>
      <c r="F94" s="45"/>
      <c r="H94" s="58">
        <f t="shared" si="14"/>
        <v>0</v>
      </c>
      <c r="I94" s="37">
        <v>3.3</v>
      </c>
      <c r="J94" s="37"/>
      <c r="K94" s="38" t="s">
        <v>155</v>
      </c>
      <c r="L94" s="66" t="s">
        <v>33</v>
      </c>
      <c r="N94" s="58">
        <f t="shared" si="15"/>
        <v>0</v>
      </c>
      <c r="O94" s="37">
        <v>0.35</v>
      </c>
      <c r="P94" s="38" t="s">
        <v>156</v>
      </c>
      <c r="Q94" s="66" t="s">
        <v>33</v>
      </c>
      <c r="S94" s="37">
        <f t="shared" ref="S94:S102" si="17">(H94*I94)+(N94*O94)</f>
        <v>0</v>
      </c>
      <c r="V94" s="67"/>
    </row>
    <row r="95" spans="2:22" s="12" customFormat="1" ht="18" customHeight="1">
      <c r="B95" s="50">
        <v>0</v>
      </c>
      <c r="C95" s="51">
        <f t="shared" si="16"/>
        <v>0</v>
      </c>
      <c r="D95" s="35" t="s">
        <v>157</v>
      </c>
      <c r="E95" s="61"/>
      <c r="F95" s="45"/>
      <c r="H95" s="58">
        <f t="shared" si="14"/>
        <v>0</v>
      </c>
      <c r="I95" s="37">
        <v>3.3</v>
      </c>
      <c r="J95" s="37"/>
      <c r="K95" s="38" t="s">
        <v>158</v>
      </c>
      <c r="L95" s="66" t="s">
        <v>33</v>
      </c>
      <c r="N95" s="58">
        <f t="shared" si="15"/>
        <v>0</v>
      </c>
      <c r="O95" s="37">
        <v>0.35</v>
      </c>
      <c r="P95" s="38" t="s">
        <v>159</v>
      </c>
      <c r="Q95" s="66" t="s">
        <v>33</v>
      </c>
      <c r="S95" s="37">
        <f t="shared" si="17"/>
        <v>0</v>
      </c>
      <c r="V95" s="67"/>
    </row>
    <row r="96" spans="2:22" s="12" customFormat="1" ht="18" customHeight="1">
      <c r="B96" s="50">
        <v>0</v>
      </c>
      <c r="C96" s="51">
        <f t="shared" si="16"/>
        <v>0</v>
      </c>
      <c r="D96" s="35" t="s">
        <v>160</v>
      </c>
      <c r="E96" s="61"/>
      <c r="F96" s="45"/>
      <c r="H96" s="58">
        <f t="shared" si="14"/>
        <v>0</v>
      </c>
      <c r="I96" s="37">
        <v>3.3</v>
      </c>
      <c r="J96" s="37"/>
      <c r="K96" s="38" t="s">
        <v>161</v>
      </c>
      <c r="L96" s="66" t="s">
        <v>33</v>
      </c>
      <c r="N96" s="58">
        <f t="shared" si="15"/>
        <v>0</v>
      </c>
      <c r="O96" s="37">
        <v>0.35</v>
      </c>
      <c r="P96" s="38" t="s">
        <v>162</v>
      </c>
      <c r="Q96" s="66" t="s">
        <v>33</v>
      </c>
      <c r="S96" s="37">
        <f t="shared" si="17"/>
        <v>0</v>
      </c>
      <c r="V96" s="67"/>
    </row>
    <row r="97" spans="2:22" s="12" customFormat="1" ht="18" customHeight="1">
      <c r="B97" s="50">
        <v>0</v>
      </c>
      <c r="C97" s="51">
        <f t="shared" si="16"/>
        <v>0</v>
      </c>
      <c r="D97" s="35" t="s">
        <v>163</v>
      </c>
      <c r="E97" s="61"/>
      <c r="F97" s="45"/>
      <c r="H97" s="58">
        <f t="shared" si="14"/>
        <v>0</v>
      </c>
      <c r="I97" s="37">
        <v>3.3</v>
      </c>
      <c r="J97" s="37"/>
      <c r="K97" s="38" t="s">
        <v>164</v>
      </c>
      <c r="L97" s="66" t="s">
        <v>33</v>
      </c>
      <c r="N97" s="58">
        <f t="shared" si="15"/>
        <v>0</v>
      </c>
      <c r="O97" s="37">
        <v>0.35</v>
      </c>
      <c r="P97" s="38" t="s">
        <v>165</v>
      </c>
      <c r="Q97" s="66" t="s">
        <v>33</v>
      </c>
      <c r="S97" s="37">
        <f t="shared" si="17"/>
        <v>0</v>
      </c>
      <c r="V97" s="67"/>
    </row>
    <row r="98" spans="2:22" s="12" customFormat="1" ht="18" customHeight="1">
      <c r="B98" s="50">
        <v>0</v>
      </c>
      <c r="C98" s="51">
        <f t="shared" si="16"/>
        <v>0</v>
      </c>
      <c r="D98" s="35" t="s">
        <v>166</v>
      </c>
      <c r="E98" s="61"/>
      <c r="F98" s="45"/>
      <c r="H98" s="58">
        <f t="shared" si="14"/>
        <v>0</v>
      </c>
      <c r="I98" s="37">
        <v>3.3</v>
      </c>
      <c r="J98" s="37"/>
      <c r="K98" s="38" t="s">
        <v>167</v>
      </c>
      <c r="L98" s="66" t="s">
        <v>33</v>
      </c>
      <c r="N98" s="58">
        <f t="shared" si="15"/>
        <v>0</v>
      </c>
      <c r="O98" s="37">
        <v>0.35</v>
      </c>
      <c r="P98" s="38" t="s">
        <v>168</v>
      </c>
      <c r="Q98" s="66" t="s">
        <v>33</v>
      </c>
      <c r="S98" s="37">
        <f t="shared" si="17"/>
        <v>0</v>
      </c>
      <c r="V98" s="67"/>
    </row>
    <row r="99" spans="2:22" s="12" customFormat="1" ht="18" customHeight="1">
      <c r="B99" s="50"/>
      <c r="C99" s="51"/>
      <c r="D99" s="35" t="s">
        <v>169</v>
      </c>
      <c r="E99" s="61"/>
      <c r="F99" s="45"/>
      <c r="H99" s="58">
        <f t="shared" si="14"/>
        <v>0</v>
      </c>
      <c r="I99" s="37">
        <v>5.0999999999999996</v>
      </c>
      <c r="J99" s="37"/>
      <c r="K99" s="38" t="s">
        <v>170</v>
      </c>
      <c r="L99" s="66" t="s">
        <v>33</v>
      </c>
      <c r="N99" s="58"/>
      <c r="O99" s="37">
        <v>0.55000000000000004</v>
      </c>
      <c r="P99" s="38" t="s">
        <v>171</v>
      </c>
      <c r="Q99" s="66" t="s">
        <v>33</v>
      </c>
      <c r="S99" s="37">
        <f t="shared" si="17"/>
        <v>0</v>
      </c>
      <c r="V99" s="67"/>
    </row>
    <row r="100" spans="2:22" s="12" customFormat="1" ht="18" customHeight="1">
      <c r="B100" s="50">
        <v>0</v>
      </c>
      <c r="C100" s="51">
        <f>IF($T$26=TRUE,0,H100)</f>
        <v>0</v>
      </c>
      <c r="D100" s="35" t="s">
        <v>172</v>
      </c>
      <c r="E100" s="61"/>
      <c r="F100" s="45"/>
      <c r="H100" s="58">
        <f t="shared" si="14"/>
        <v>0</v>
      </c>
      <c r="I100" s="37">
        <v>10.5</v>
      </c>
      <c r="J100" s="37"/>
      <c r="K100" s="38" t="s">
        <v>173</v>
      </c>
      <c r="L100" s="66" t="s">
        <v>33</v>
      </c>
      <c r="N100" s="58">
        <f>C100</f>
        <v>0</v>
      </c>
      <c r="O100" s="37">
        <v>0.35</v>
      </c>
      <c r="P100" s="38" t="s">
        <v>174</v>
      </c>
      <c r="Q100" s="66" t="s">
        <v>33</v>
      </c>
      <c r="S100" s="37">
        <f t="shared" si="17"/>
        <v>0</v>
      </c>
      <c r="V100" s="67"/>
    </row>
    <row r="101" spans="2:22" s="12" customFormat="1" ht="18" customHeight="1">
      <c r="B101" s="50">
        <f>IF($T$34=TRUE,0,$E$16)</f>
        <v>0</v>
      </c>
      <c r="C101" s="51">
        <f>IF($T$26=TRUE,0,IF($T$34=TRUE,0,$E$16))</f>
        <v>0</v>
      </c>
      <c r="D101" s="36" t="s">
        <v>175</v>
      </c>
      <c r="E101" s="61"/>
      <c r="F101" s="45"/>
      <c r="H101" s="58">
        <f t="shared" si="14"/>
        <v>0</v>
      </c>
      <c r="I101" s="37">
        <v>34.4</v>
      </c>
      <c r="J101" s="37"/>
      <c r="K101" s="38" t="s">
        <v>176</v>
      </c>
      <c r="L101" s="66" t="s">
        <v>33</v>
      </c>
      <c r="N101" s="73">
        <f>C101</f>
        <v>0</v>
      </c>
      <c r="O101" s="37">
        <v>2.2000000000000002</v>
      </c>
      <c r="P101" s="38" t="s">
        <v>73</v>
      </c>
      <c r="Q101" s="66" t="s">
        <v>33</v>
      </c>
      <c r="S101" s="37">
        <f t="shared" si="17"/>
        <v>0</v>
      </c>
      <c r="V101" s="67"/>
    </row>
    <row r="102" spans="2:22" s="12" customFormat="1" ht="18" customHeight="1">
      <c r="B102" s="50">
        <f>IF($T$34=FALSE,0,$E$16)</f>
        <v>0</v>
      </c>
      <c r="C102" s="51">
        <f>IF($T$26=TRUE,0,IF($T$34=FALSE,0,$E$16))</f>
        <v>0</v>
      </c>
      <c r="D102" s="36" t="s">
        <v>177</v>
      </c>
      <c r="E102" s="61"/>
      <c r="F102" s="45"/>
      <c r="H102" s="58">
        <f t="shared" si="14"/>
        <v>0</v>
      </c>
      <c r="I102" s="37">
        <v>30.25</v>
      </c>
      <c r="J102" s="37"/>
      <c r="K102" s="38" t="s">
        <v>178</v>
      </c>
      <c r="L102" s="66" t="s">
        <v>33</v>
      </c>
      <c r="N102" s="58">
        <f t="shared" si="15"/>
        <v>0</v>
      </c>
      <c r="O102" s="37">
        <v>1.75</v>
      </c>
      <c r="P102" s="38" t="s">
        <v>179</v>
      </c>
      <c r="Q102" s="66" t="s">
        <v>33</v>
      </c>
      <c r="S102" s="37">
        <f t="shared" si="17"/>
        <v>0</v>
      </c>
      <c r="V102" s="68"/>
    </row>
    <row r="103" spans="2:22" s="12" customFormat="1">
      <c r="B103" s="51"/>
      <c r="C103" s="51"/>
      <c r="D103" s="19" t="s">
        <v>72</v>
      </c>
      <c r="E103" s="32"/>
      <c r="H103" s="33"/>
      <c r="I103" s="34"/>
      <c r="J103" s="34"/>
      <c r="S103" s="71"/>
    </row>
    <row r="104" spans="2:22" s="12" customFormat="1" ht="18" customHeight="1">
      <c r="B104" s="50">
        <f>$O$16</f>
        <v>0</v>
      </c>
      <c r="C104" s="51"/>
      <c r="D104" s="35" t="s">
        <v>180</v>
      </c>
      <c r="E104" s="61"/>
      <c r="F104" s="45"/>
      <c r="H104" s="58">
        <f t="shared" ref="H104:H105" si="18">B104</f>
        <v>0</v>
      </c>
      <c r="I104" s="37">
        <v>237</v>
      </c>
      <c r="J104" s="37"/>
      <c r="K104" s="38" t="s">
        <v>181</v>
      </c>
      <c r="L104" s="64" t="s">
        <v>76</v>
      </c>
      <c r="S104" s="37">
        <f>(H104*I104)</f>
        <v>0</v>
      </c>
      <c r="V104" s="68"/>
    </row>
    <row r="105" spans="2:22" s="12" customFormat="1" ht="18" customHeight="1">
      <c r="B105" s="50">
        <f>IF($T$34=FALSE,$O$16,0)</f>
        <v>0</v>
      </c>
      <c r="C105" s="51"/>
      <c r="D105" s="35" t="s">
        <v>182</v>
      </c>
      <c r="E105" s="61"/>
      <c r="F105" s="45"/>
      <c r="H105" s="58">
        <f t="shared" si="18"/>
        <v>0</v>
      </c>
      <c r="I105" s="37">
        <v>34.049999999999997</v>
      </c>
      <c r="J105" s="37"/>
      <c r="K105" s="38" t="s">
        <v>183</v>
      </c>
      <c r="L105" s="64" t="s">
        <v>76</v>
      </c>
      <c r="S105" s="37">
        <f>(H105*I105)</f>
        <v>0</v>
      </c>
      <c r="V105" s="67"/>
    </row>
    <row r="106" spans="2:22" s="12" customFormat="1">
      <c r="B106" s="51"/>
      <c r="C106" s="51"/>
      <c r="D106" s="19" t="s">
        <v>81</v>
      </c>
      <c r="E106" s="32"/>
      <c r="H106" s="33"/>
      <c r="I106" s="34"/>
      <c r="J106" s="34"/>
      <c r="S106" s="71"/>
      <c r="V106" s="68"/>
    </row>
    <row r="107" spans="2:22" s="12" customFormat="1" ht="18" customHeight="1">
      <c r="B107" s="51">
        <f>IF($J$26=TRUE,0,$O$16)</f>
        <v>0</v>
      </c>
      <c r="C107" s="51"/>
      <c r="D107" s="35" t="s">
        <v>184</v>
      </c>
      <c r="E107" s="61"/>
      <c r="F107" s="45"/>
      <c r="H107" s="58">
        <f t="shared" ref="H107:H110" si="19">B107</f>
        <v>0</v>
      </c>
      <c r="I107" s="37">
        <v>164.5</v>
      </c>
      <c r="J107" s="37"/>
      <c r="K107" s="38" t="s">
        <v>185</v>
      </c>
      <c r="L107" s="65" t="s">
        <v>85</v>
      </c>
      <c r="S107" s="37">
        <f>(H107*I107)</f>
        <v>0</v>
      </c>
      <c r="V107" s="68"/>
    </row>
    <row r="108" spans="2:22" s="12" customFormat="1" ht="18" customHeight="1">
      <c r="B108" s="51">
        <f>IF($J$34=TRUE,0,$O$16)</f>
        <v>0</v>
      </c>
      <c r="C108" s="51"/>
      <c r="D108" s="35" t="s">
        <v>186</v>
      </c>
      <c r="E108" s="61"/>
      <c r="F108" s="45"/>
      <c r="H108" s="58">
        <f t="shared" si="19"/>
        <v>0</v>
      </c>
      <c r="I108" s="37">
        <v>46.1</v>
      </c>
      <c r="J108" s="37"/>
      <c r="K108" s="38" t="s">
        <v>187</v>
      </c>
      <c r="L108" s="64" t="s">
        <v>76</v>
      </c>
      <c r="S108" s="37">
        <f>(H108*I108)</f>
        <v>0</v>
      </c>
      <c r="V108" s="68"/>
    </row>
    <row r="109" spans="2:22" s="12" customFormat="1" ht="18" customHeight="1">
      <c r="B109" s="51">
        <f>IF($J$34=TRUE,0,$O$16)</f>
        <v>0</v>
      </c>
      <c r="C109" s="51"/>
      <c r="D109" s="35" t="s">
        <v>188</v>
      </c>
      <c r="E109" s="61"/>
      <c r="F109" s="45"/>
      <c r="H109" s="58">
        <f t="shared" ref="H109" si="20">B109</f>
        <v>0</v>
      </c>
      <c r="I109" s="37">
        <v>59.1</v>
      </c>
      <c r="J109" s="37"/>
      <c r="K109" s="38" t="s">
        <v>189</v>
      </c>
      <c r="L109" s="64" t="s">
        <v>76</v>
      </c>
      <c r="S109" s="37">
        <f>(H109*I109)</f>
        <v>0</v>
      </c>
      <c r="V109" s="68"/>
    </row>
    <row r="110" spans="2:22" s="12" customFormat="1" ht="18" customHeight="1">
      <c r="B110" s="51">
        <f>IF(OR($J$26=TRUE,$T$34=TRUE),0,$O$16)</f>
        <v>0</v>
      </c>
      <c r="C110" s="51"/>
      <c r="D110" s="35" t="s">
        <v>190</v>
      </c>
      <c r="E110" s="61"/>
      <c r="F110" s="45"/>
      <c r="H110" s="58">
        <f t="shared" si="19"/>
        <v>0</v>
      </c>
      <c r="I110" s="37">
        <v>73.8</v>
      </c>
      <c r="K110" s="38" t="s">
        <v>191</v>
      </c>
      <c r="L110" s="65" t="s">
        <v>85</v>
      </c>
      <c r="S110" s="37">
        <f>(H110*I110)</f>
        <v>0</v>
      </c>
      <c r="V110" s="67"/>
    </row>
    <row r="111" spans="2:22" s="12" customFormat="1" ht="18" customHeight="1">
      <c r="S111" s="71"/>
      <c r="V111" s="68"/>
    </row>
    <row r="112" spans="2:22" s="12" customFormat="1">
      <c r="D112" s="46" t="s">
        <v>192</v>
      </c>
      <c r="E112" s="47"/>
      <c r="F112" s="47"/>
      <c r="G112" s="47"/>
      <c r="H112" s="78" t="s">
        <v>28</v>
      </c>
      <c r="I112" s="78"/>
      <c r="J112" s="78"/>
      <c r="K112" s="78"/>
      <c r="L112" s="78"/>
      <c r="M112" s="47"/>
      <c r="N112" s="78" t="s">
        <v>29</v>
      </c>
      <c r="O112" s="78"/>
      <c r="P112" s="78"/>
      <c r="Q112" s="78"/>
      <c r="R112" s="78"/>
      <c r="S112" s="72"/>
      <c r="T112" s="3"/>
      <c r="V112" s="68"/>
    </row>
    <row r="113" spans="2:22" s="12" customFormat="1">
      <c r="D113" s="19" t="s">
        <v>30</v>
      </c>
      <c r="E113" s="32"/>
      <c r="H113" s="33"/>
      <c r="I113" s="34"/>
      <c r="J113" s="34"/>
      <c r="S113" s="71"/>
      <c r="V113" s="68"/>
    </row>
    <row r="114" spans="2:22" s="12" customFormat="1" ht="18" customHeight="1">
      <c r="B114" s="50">
        <v>0</v>
      </c>
      <c r="C114" s="51">
        <f>IF($T$27=TRUE,0,H114)</f>
        <v>0</v>
      </c>
      <c r="D114" s="35" t="s">
        <v>193</v>
      </c>
      <c r="E114" s="61"/>
      <c r="F114" s="45"/>
      <c r="H114" s="58">
        <f t="shared" ref="H114:H125" si="21">B114</f>
        <v>0</v>
      </c>
      <c r="I114" s="37">
        <v>3.3</v>
      </c>
      <c r="J114" s="37"/>
      <c r="K114" s="38" t="s">
        <v>194</v>
      </c>
      <c r="L114" s="66" t="s">
        <v>33</v>
      </c>
      <c r="N114" s="58">
        <f t="shared" ref="N114:N125" si="22">C114</f>
        <v>0</v>
      </c>
      <c r="O114" s="37">
        <v>0.35</v>
      </c>
      <c r="P114" s="38" t="s">
        <v>195</v>
      </c>
      <c r="Q114" s="66" t="s">
        <v>33</v>
      </c>
      <c r="S114" s="37">
        <f t="shared" ref="S114:S119" si="23">(H114*I114)+(N114*O114)</f>
        <v>0</v>
      </c>
      <c r="V114" s="68"/>
    </row>
    <row r="115" spans="2:22" s="12" customFormat="1" ht="18" customHeight="1">
      <c r="B115" s="50">
        <v>0</v>
      </c>
      <c r="C115" s="51">
        <f t="shared" ref="C115:C121" si="24">IF($T$27=TRUE,0,H115)</f>
        <v>0</v>
      </c>
      <c r="D115" s="35" t="s">
        <v>196</v>
      </c>
      <c r="E115" s="61"/>
      <c r="F115" s="45"/>
      <c r="H115" s="58">
        <f t="shared" si="21"/>
        <v>0</v>
      </c>
      <c r="I115" s="37">
        <v>3.3</v>
      </c>
      <c r="J115" s="37"/>
      <c r="K115" s="38" t="s">
        <v>197</v>
      </c>
      <c r="L115" s="66" t="s">
        <v>33</v>
      </c>
      <c r="N115" s="58">
        <f t="shared" si="22"/>
        <v>0</v>
      </c>
      <c r="O115" s="37">
        <v>0.35</v>
      </c>
      <c r="P115" s="38" t="s">
        <v>198</v>
      </c>
      <c r="Q115" s="66" t="s">
        <v>33</v>
      </c>
      <c r="S115" s="37">
        <f t="shared" si="23"/>
        <v>0</v>
      </c>
      <c r="V115" s="68"/>
    </row>
    <row r="116" spans="2:22" s="12" customFormat="1" ht="18" customHeight="1">
      <c r="B116" s="50">
        <v>0</v>
      </c>
      <c r="C116" s="51">
        <f t="shared" si="24"/>
        <v>0</v>
      </c>
      <c r="D116" s="35" t="s">
        <v>199</v>
      </c>
      <c r="E116" s="61"/>
      <c r="F116" s="45"/>
      <c r="H116" s="58">
        <f t="shared" si="21"/>
        <v>0</v>
      </c>
      <c r="I116" s="37">
        <v>3.3</v>
      </c>
      <c r="J116" s="37"/>
      <c r="K116" s="38" t="s">
        <v>200</v>
      </c>
      <c r="L116" s="66" t="s">
        <v>33</v>
      </c>
      <c r="N116" s="58">
        <f t="shared" si="22"/>
        <v>0</v>
      </c>
      <c r="O116" s="37">
        <v>0.35</v>
      </c>
      <c r="P116" s="38" t="s">
        <v>201</v>
      </c>
      <c r="Q116" s="66" t="s">
        <v>33</v>
      </c>
      <c r="S116" s="37">
        <f t="shared" si="23"/>
        <v>0</v>
      </c>
      <c r="V116" s="68"/>
    </row>
    <row r="117" spans="2:22" s="12" customFormat="1" ht="18" customHeight="1">
      <c r="B117" s="50">
        <v>0</v>
      </c>
      <c r="C117" s="51">
        <f t="shared" si="24"/>
        <v>0</v>
      </c>
      <c r="D117" s="35" t="s">
        <v>202</v>
      </c>
      <c r="E117" s="61"/>
      <c r="F117" s="45"/>
      <c r="H117" s="58">
        <f t="shared" si="21"/>
        <v>0</v>
      </c>
      <c r="I117" s="37">
        <v>3.3</v>
      </c>
      <c r="J117" s="37"/>
      <c r="K117" s="38" t="s">
        <v>203</v>
      </c>
      <c r="L117" s="66" t="s">
        <v>33</v>
      </c>
      <c r="N117" s="58">
        <f t="shared" si="22"/>
        <v>0</v>
      </c>
      <c r="O117" s="37">
        <v>0.35</v>
      </c>
      <c r="P117" s="38" t="s">
        <v>204</v>
      </c>
      <c r="Q117" s="66" t="s">
        <v>33</v>
      </c>
      <c r="S117" s="37">
        <f t="shared" si="23"/>
        <v>0</v>
      </c>
      <c r="V117" s="68"/>
    </row>
    <row r="118" spans="2:22" s="12" customFormat="1" ht="18" customHeight="1">
      <c r="B118" s="50">
        <v>0</v>
      </c>
      <c r="C118" s="51">
        <f t="shared" si="24"/>
        <v>0</v>
      </c>
      <c r="D118" s="35" t="s">
        <v>205</v>
      </c>
      <c r="E118" s="61"/>
      <c r="F118" s="45"/>
      <c r="H118" s="58">
        <f t="shared" si="21"/>
        <v>0</v>
      </c>
      <c r="I118" s="37">
        <v>3.3</v>
      </c>
      <c r="J118" s="37"/>
      <c r="K118" s="38" t="s">
        <v>206</v>
      </c>
      <c r="L118" s="66" t="s">
        <v>33</v>
      </c>
      <c r="N118" s="58">
        <f t="shared" si="22"/>
        <v>0</v>
      </c>
      <c r="O118" s="37">
        <v>0.35</v>
      </c>
      <c r="P118" s="38" t="s">
        <v>207</v>
      </c>
      <c r="Q118" s="66" t="s">
        <v>33</v>
      </c>
      <c r="S118" s="37">
        <f t="shared" si="23"/>
        <v>0</v>
      </c>
      <c r="V118" s="68"/>
    </row>
    <row r="119" spans="2:22" s="12" customFormat="1" ht="18" customHeight="1">
      <c r="B119" s="50">
        <v>0</v>
      </c>
      <c r="C119" s="51">
        <f t="shared" si="24"/>
        <v>0</v>
      </c>
      <c r="D119" s="35" t="s">
        <v>208</v>
      </c>
      <c r="E119" s="61"/>
      <c r="F119" s="45"/>
      <c r="H119" s="58">
        <f t="shared" si="21"/>
        <v>0</v>
      </c>
      <c r="I119" s="37">
        <v>3.3</v>
      </c>
      <c r="J119" s="37"/>
      <c r="K119" s="38" t="s">
        <v>209</v>
      </c>
      <c r="L119" s="66" t="s">
        <v>33</v>
      </c>
      <c r="N119" s="58">
        <f t="shared" si="22"/>
        <v>0</v>
      </c>
      <c r="O119" s="37">
        <v>0.35</v>
      </c>
      <c r="P119" s="38" t="s">
        <v>210</v>
      </c>
      <c r="Q119" s="66" t="s">
        <v>33</v>
      </c>
      <c r="S119" s="37">
        <f t="shared" si="23"/>
        <v>0</v>
      </c>
      <c r="V119" s="68"/>
    </row>
    <row r="120" spans="2:22" s="12" customFormat="1" ht="18" customHeight="1">
      <c r="B120" s="50">
        <v>0</v>
      </c>
      <c r="C120" s="51">
        <f t="shared" si="24"/>
        <v>0</v>
      </c>
      <c r="D120" s="35" t="s">
        <v>211</v>
      </c>
      <c r="E120" s="61"/>
      <c r="F120" s="45"/>
      <c r="H120" s="58">
        <f t="shared" si="21"/>
        <v>0</v>
      </c>
      <c r="I120" s="37">
        <v>3.3</v>
      </c>
      <c r="J120" s="37"/>
      <c r="K120" s="38" t="s">
        <v>212</v>
      </c>
      <c r="L120" s="66" t="s">
        <v>33</v>
      </c>
      <c r="N120" s="58">
        <f t="shared" si="22"/>
        <v>0</v>
      </c>
      <c r="O120" s="37">
        <v>0.35</v>
      </c>
      <c r="P120" s="38" t="s">
        <v>213</v>
      </c>
      <c r="Q120" s="66" t="s">
        <v>33</v>
      </c>
      <c r="S120" s="37">
        <f t="shared" ref="S120:S125" si="25">(H120*I120)+(N120*O120)</f>
        <v>0</v>
      </c>
    </row>
    <row r="121" spans="2:22" s="12" customFormat="1" ht="18" customHeight="1">
      <c r="B121" s="50">
        <v>0</v>
      </c>
      <c r="C121" s="51">
        <f t="shared" si="24"/>
        <v>0</v>
      </c>
      <c r="D121" s="35" t="s">
        <v>214</v>
      </c>
      <c r="E121" s="61"/>
      <c r="F121" s="45"/>
      <c r="H121" s="58">
        <f t="shared" si="21"/>
        <v>0</v>
      </c>
      <c r="I121" s="37">
        <v>3.3</v>
      </c>
      <c r="J121" s="37"/>
      <c r="K121" s="38" t="s">
        <v>215</v>
      </c>
      <c r="L121" s="66" t="s">
        <v>33</v>
      </c>
      <c r="N121" s="58">
        <f t="shared" si="22"/>
        <v>0</v>
      </c>
      <c r="O121" s="37">
        <v>0.35</v>
      </c>
      <c r="P121" s="38" t="s">
        <v>216</v>
      </c>
      <c r="Q121" s="66" t="s">
        <v>33</v>
      </c>
      <c r="S121" s="37">
        <f t="shared" si="25"/>
        <v>0</v>
      </c>
      <c r="V121" s="70"/>
    </row>
    <row r="122" spans="2:22" s="12" customFormat="1" ht="18" customHeight="1">
      <c r="B122" s="50"/>
      <c r="C122" s="51"/>
      <c r="D122" s="35" t="s">
        <v>217</v>
      </c>
      <c r="E122" s="61"/>
      <c r="F122" s="35"/>
      <c r="H122" s="58">
        <f t="shared" si="21"/>
        <v>0</v>
      </c>
      <c r="I122" s="37">
        <v>5.0999999999999996</v>
      </c>
      <c r="J122" s="37"/>
      <c r="K122" s="38" t="s">
        <v>218</v>
      </c>
      <c r="L122" s="66" t="s">
        <v>33</v>
      </c>
      <c r="N122" s="58"/>
      <c r="O122" s="37">
        <v>0.55000000000000004</v>
      </c>
      <c r="P122" s="38" t="s">
        <v>219</v>
      </c>
      <c r="Q122" s="66" t="s">
        <v>33</v>
      </c>
      <c r="S122" s="37">
        <f t="shared" si="25"/>
        <v>0</v>
      </c>
      <c r="V122" s="68"/>
    </row>
    <row r="123" spans="2:22" s="12" customFormat="1" ht="18" customHeight="1">
      <c r="B123" s="50">
        <v>0</v>
      </c>
      <c r="C123" s="51">
        <f>IF($T$27=TRUE,0,H123)</f>
        <v>0</v>
      </c>
      <c r="D123" s="35" t="s">
        <v>220</v>
      </c>
      <c r="E123" s="61"/>
      <c r="F123" s="45"/>
      <c r="H123" s="58">
        <f t="shared" si="21"/>
        <v>0</v>
      </c>
      <c r="I123" s="37">
        <v>10.5</v>
      </c>
      <c r="J123" s="37"/>
      <c r="K123" s="38" t="s">
        <v>221</v>
      </c>
      <c r="L123" s="66" t="s">
        <v>33</v>
      </c>
      <c r="N123" s="58">
        <f>C123</f>
        <v>0</v>
      </c>
      <c r="O123" s="37">
        <v>0.35</v>
      </c>
      <c r="P123" s="38" t="s">
        <v>222</v>
      </c>
      <c r="Q123" s="66" t="s">
        <v>33</v>
      </c>
      <c r="S123" s="37">
        <f t="shared" si="25"/>
        <v>0</v>
      </c>
      <c r="V123" s="70"/>
    </row>
    <row r="124" spans="2:22" s="12" customFormat="1" ht="18" customHeight="1">
      <c r="B124" s="50">
        <f>IF($T$35=TRUE,0,$E$17)</f>
        <v>0</v>
      </c>
      <c r="C124" s="51">
        <f>IF($T$27=TRUE,0,IF($T$35=TRUE,0,$E$17))</f>
        <v>0</v>
      </c>
      <c r="D124" s="36" t="s">
        <v>223</v>
      </c>
      <c r="E124" s="61"/>
      <c r="F124" s="69"/>
      <c r="H124" s="58">
        <f t="shared" si="21"/>
        <v>0</v>
      </c>
      <c r="I124" s="37">
        <v>34.4</v>
      </c>
      <c r="J124" s="37"/>
      <c r="K124" s="38" t="s">
        <v>224</v>
      </c>
      <c r="L124" s="66" t="s">
        <v>33</v>
      </c>
      <c r="N124" s="58">
        <f>C124</f>
        <v>0</v>
      </c>
      <c r="O124" s="37">
        <v>2.2000000000000002</v>
      </c>
      <c r="P124" s="38" t="s">
        <v>77</v>
      </c>
      <c r="Q124" s="66" t="s">
        <v>33</v>
      </c>
      <c r="S124" s="37">
        <f t="shared" si="25"/>
        <v>0</v>
      </c>
      <c r="V124" s="68"/>
    </row>
    <row r="125" spans="2:22" s="12" customFormat="1" ht="18" customHeight="1">
      <c r="B125" s="50">
        <f>IF($T$35=FALSE,0,$E$17)</f>
        <v>0</v>
      </c>
      <c r="C125" s="51">
        <f>IF($T$27=TRUE,0,IF($T$35=FALSE,0,$E$17))</f>
        <v>0</v>
      </c>
      <c r="D125" s="36" t="s">
        <v>225</v>
      </c>
      <c r="E125" s="61"/>
      <c r="F125" s="45"/>
      <c r="H125" s="58">
        <f t="shared" si="21"/>
        <v>0</v>
      </c>
      <c r="I125" s="37">
        <v>30.25</v>
      </c>
      <c r="J125" s="37"/>
      <c r="K125" s="38" t="s">
        <v>226</v>
      </c>
      <c r="L125" s="39" t="s">
        <v>33</v>
      </c>
      <c r="N125" s="58">
        <f t="shared" si="22"/>
        <v>0</v>
      </c>
      <c r="O125" s="37">
        <v>1.75</v>
      </c>
      <c r="P125" s="38" t="s">
        <v>227</v>
      </c>
      <c r="Q125" s="66" t="s">
        <v>33</v>
      </c>
      <c r="S125" s="37">
        <f t="shared" si="25"/>
        <v>0</v>
      </c>
      <c r="V125" s="68"/>
    </row>
    <row r="126" spans="2:22" s="12" customFormat="1">
      <c r="B126" s="51"/>
      <c r="C126" s="51"/>
      <c r="D126" s="19" t="s">
        <v>72</v>
      </c>
      <c r="E126" s="32"/>
      <c r="H126" s="33"/>
      <c r="I126" s="34"/>
      <c r="J126" s="34"/>
      <c r="S126" s="71"/>
      <c r="V126" s="68"/>
    </row>
    <row r="127" spans="2:22" s="12" customFormat="1" ht="18" customHeight="1">
      <c r="B127" s="50">
        <f>$O$17</f>
        <v>0</v>
      </c>
      <c r="C127" s="51"/>
      <c r="D127" s="35" t="s">
        <v>228</v>
      </c>
      <c r="E127" s="61"/>
      <c r="F127" s="45"/>
      <c r="H127" s="58">
        <f t="shared" ref="H127:H128" si="26">B127</f>
        <v>0</v>
      </c>
      <c r="I127" s="37">
        <v>327</v>
      </c>
      <c r="J127" s="37"/>
      <c r="K127" s="38" t="s">
        <v>229</v>
      </c>
      <c r="L127" s="64" t="s">
        <v>76</v>
      </c>
      <c r="S127" s="37">
        <f>(H127*I127)</f>
        <v>0</v>
      </c>
      <c r="V127" s="68"/>
    </row>
    <row r="128" spans="2:22" s="12" customFormat="1" ht="18" customHeight="1">
      <c r="B128" s="50">
        <f>IF($T$35=FALSE,$O$17,0)</f>
        <v>0</v>
      </c>
      <c r="C128" s="51"/>
      <c r="D128" s="35" t="s">
        <v>230</v>
      </c>
      <c r="E128" s="61"/>
      <c r="F128" s="45"/>
      <c r="H128" s="58">
        <f t="shared" si="26"/>
        <v>0</v>
      </c>
      <c r="I128" s="37">
        <v>34.049999999999997</v>
      </c>
      <c r="J128" s="37"/>
      <c r="K128" s="38" t="s">
        <v>231</v>
      </c>
      <c r="L128" s="64" t="s">
        <v>76</v>
      </c>
      <c r="S128" s="37">
        <f>(H128*I128)</f>
        <v>0</v>
      </c>
      <c r="V128" s="67"/>
    </row>
    <row r="129" spans="2:22" s="12" customFormat="1">
      <c r="B129" s="51"/>
      <c r="C129" s="51"/>
      <c r="D129" s="19" t="s">
        <v>81</v>
      </c>
      <c r="E129" s="32"/>
      <c r="H129" s="33"/>
      <c r="I129" s="34"/>
      <c r="J129" s="34"/>
      <c r="S129" s="71"/>
      <c r="V129" s="68"/>
    </row>
    <row r="130" spans="2:22" s="12" customFormat="1" ht="18" customHeight="1">
      <c r="B130" s="51">
        <f>IF($J$27=TRUE,0,$O$17)</f>
        <v>0</v>
      </c>
      <c r="C130" s="51"/>
      <c r="D130" s="35" t="s">
        <v>232</v>
      </c>
      <c r="E130" s="61"/>
      <c r="F130" s="45"/>
      <c r="H130" s="58">
        <f t="shared" ref="H130:H133" si="27">B130</f>
        <v>0</v>
      </c>
      <c r="I130" s="37">
        <v>164.5</v>
      </c>
      <c r="J130" s="37"/>
      <c r="K130" s="38" t="s">
        <v>233</v>
      </c>
      <c r="L130" s="65" t="s">
        <v>85</v>
      </c>
      <c r="S130" s="37">
        <f>(H130*I130)</f>
        <v>0</v>
      </c>
      <c r="V130" s="68"/>
    </row>
    <row r="131" spans="2:22" s="12" customFormat="1" ht="18" customHeight="1">
      <c r="B131" s="51">
        <f>IF($J$35=TRUE,0,$O$17)</f>
        <v>0</v>
      </c>
      <c r="C131" s="51"/>
      <c r="D131" s="35" t="s">
        <v>234</v>
      </c>
      <c r="E131" s="61"/>
      <c r="F131" s="45"/>
      <c r="H131" s="58">
        <f t="shared" si="27"/>
        <v>0</v>
      </c>
      <c r="I131" s="37">
        <v>46.1</v>
      </c>
      <c r="J131" s="37"/>
      <c r="K131" s="38" t="s">
        <v>235</v>
      </c>
      <c r="L131" s="64" t="s">
        <v>76</v>
      </c>
      <c r="S131" s="37">
        <f>(H131*I131)</f>
        <v>0</v>
      </c>
      <c r="V131" s="68"/>
    </row>
    <row r="132" spans="2:22" s="12" customFormat="1" ht="18" customHeight="1">
      <c r="B132" s="51">
        <f>IF($J$35=TRUE,0,$O$17)</f>
        <v>0</v>
      </c>
      <c r="C132" s="51"/>
      <c r="D132" s="35" t="s">
        <v>236</v>
      </c>
      <c r="E132" s="61"/>
      <c r="F132" s="45"/>
      <c r="H132" s="58">
        <f>B132</f>
        <v>0</v>
      </c>
      <c r="I132" s="37">
        <v>59.1</v>
      </c>
      <c r="J132" s="37"/>
      <c r="K132" s="38" t="s">
        <v>237</v>
      </c>
      <c r="L132" s="64" t="s">
        <v>76</v>
      </c>
      <c r="S132" s="37">
        <f>(H132*I132)</f>
        <v>0</v>
      </c>
      <c r="V132" s="68"/>
    </row>
    <row r="133" spans="2:22" s="12" customFormat="1" ht="18" customHeight="1">
      <c r="B133" s="51">
        <f>IF(OR($J$27=TRUE,$T$35=TRUE),0,$O$17)</f>
        <v>0</v>
      </c>
      <c r="C133" s="51"/>
      <c r="D133" s="35" t="s">
        <v>238</v>
      </c>
      <c r="E133" s="61"/>
      <c r="F133" s="45"/>
      <c r="H133" s="58">
        <f t="shared" si="27"/>
        <v>0</v>
      </c>
      <c r="I133" s="37">
        <v>73.8</v>
      </c>
      <c r="K133" s="38" t="s">
        <v>239</v>
      </c>
      <c r="L133" s="65" t="s">
        <v>85</v>
      </c>
      <c r="S133" s="37">
        <f>(H133*I133)</f>
        <v>0</v>
      </c>
      <c r="V133" s="67"/>
    </row>
    <row r="134" spans="2:22" s="12" customFormat="1" ht="18" customHeight="1">
      <c r="S134" s="71"/>
      <c r="V134" s="68"/>
    </row>
    <row r="135" spans="2:22" s="12" customFormat="1">
      <c r="D135" s="46" t="s">
        <v>240</v>
      </c>
      <c r="E135" s="47"/>
      <c r="F135" s="47"/>
      <c r="G135" s="47"/>
      <c r="H135" s="78" t="s">
        <v>28</v>
      </c>
      <c r="I135" s="78"/>
      <c r="J135" s="78"/>
      <c r="K135" s="78"/>
      <c r="L135" s="78"/>
      <c r="M135" s="47"/>
      <c r="N135" s="78" t="s">
        <v>29</v>
      </c>
      <c r="O135" s="78"/>
      <c r="P135" s="78"/>
      <c r="Q135" s="78"/>
      <c r="R135" s="78"/>
      <c r="S135" s="72"/>
      <c r="T135" s="3"/>
      <c r="V135" s="68"/>
    </row>
    <row r="136" spans="2:22" s="12" customFormat="1">
      <c r="D136" s="19" t="s">
        <v>30</v>
      </c>
      <c r="E136" s="32"/>
      <c r="H136" s="33"/>
      <c r="I136" s="34"/>
      <c r="J136" s="34"/>
      <c r="S136" s="71"/>
      <c r="V136" s="68"/>
    </row>
    <row r="137" spans="2:22" s="12" customFormat="1" ht="18" customHeight="1">
      <c r="B137" s="50">
        <v>0</v>
      </c>
      <c r="C137" s="51">
        <f>IF($T$28=TRUE,0,H137)</f>
        <v>0</v>
      </c>
      <c r="D137" s="35" t="s">
        <v>241</v>
      </c>
      <c r="E137" s="61"/>
      <c r="F137" s="45"/>
      <c r="H137" s="58">
        <f t="shared" ref="H137:H148" si="28">B137</f>
        <v>0</v>
      </c>
      <c r="I137" s="37">
        <v>3.3</v>
      </c>
      <c r="J137" s="37"/>
      <c r="K137" s="38" t="s">
        <v>242</v>
      </c>
      <c r="L137" s="66" t="s">
        <v>33</v>
      </c>
      <c r="N137" s="58">
        <f t="shared" ref="N137:N148" si="29">C137</f>
        <v>0</v>
      </c>
      <c r="O137" s="37">
        <v>0.35</v>
      </c>
      <c r="P137" s="38" t="s">
        <v>243</v>
      </c>
      <c r="Q137" s="66" t="s">
        <v>33</v>
      </c>
      <c r="S137" s="37">
        <f t="shared" ref="S137:S148" si="30">(H137*I137)+(N137*O137)</f>
        <v>0</v>
      </c>
      <c r="V137" s="68"/>
    </row>
    <row r="138" spans="2:22" s="12" customFormat="1" ht="18" customHeight="1">
      <c r="B138" s="50">
        <v>0</v>
      </c>
      <c r="C138" s="51">
        <f t="shared" ref="C138:C144" si="31">IF($T$28=TRUE,0,H138)</f>
        <v>0</v>
      </c>
      <c r="D138" s="35" t="s">
        <v>244</v>
      </c>
      <c r="E138" s="61"/>
      <c r="F138" s="45"/>
      <c r="H138" s="58">
        <f t="shared" si="28"/>
        <v>0</v>
      </c>
      <c r="I138" s="37">
        <v>3.3</v>
      </c>
      <c r="J138" s="37"/>
      <c r="K138" s="38" t="s">
        <v>245</v>
      </c>
      <c r="L138" s="66" t="s">
        <v>33</v>
      </c>
      <c r="N138" s="58">
        <f t="shared" si="29"/>
        <v>0</v>
      </c>
      <c r="O138" s="37">
        <v>0.35</v>
      </c>
      <c r="P138" s="38" t="s">
        <v>246</v>
      </c>
      <c r="Q138" s="66" t="s">
        <v>33</v>
      </c>
      <c r="S138" s="37">
        <f t="shared" si="30"/>
        <v>0</v>
      </c>
      <c r="V138" s="68"/>
    </row>
    <row r="139" spans="2:22" s="12" customFormat="1" ht="18" customHeight="1">
      <c r="B139" s="50">
        <v>0</v>
      </c>
      <c r="C139" s="51">
        <f t="shared" si="31"/>
        <v>0</v>
      </c>
      <c r="D139" s="35" t="s">
        <v>247</v>
      </c>
      <c r="E139" s="61"/>
      <c r="F139" s="45"/>
      <c r="H139" s="58">
        <f t="shared" si="28"/>
        <v>0</v>
      </c>
      <c r="I139" s="37">
        <v>3.3</v>
      </c>
      <c r="J139" s="37"/>
      <c r="K139" s="38" t="s">
        <v>248</v>
      </c>
      <c r="L139" s="66" t="s">
        <v>33</v>
      </c>
      <c r="N139" s="58">
        <f t="shared" si="29"/>
        <v>0</v>
      </c>
      <c r="O139" s="37">
        <v>0.35</v>
      </c>
      <c r="P139" s="38" t="s">
        <v>249</v>
      </c>
      <c r="Q139" s="66" t="s">
        <v>33</v>
      </c>
      <c r="S139" s="37">
        <f t="shared" si="30"/>
        <v>0</v>
      </c>
      <c r="V139" s="68"/>
    </row>
    <row r="140" spans="2:22" s="12" customFormat="1" ht="18" customHeight="1">
      <c r="B140" s="50">
        <v>0</v>
      </c>
      <c r="C140" s="51">
        <f t="shared" si="31"/>
        <v>0</v>
      </c>
      <c r="D140" s="35" t="s">
        <v>250</v>
      </c>
      <c r="E140" s="61"/>
      <c r="F140" s="45"/>
      <c r="H140" s="58">
        <f t="shared" si="28"/>
        <v>0</v>
      </c>
      <c r="I140" s="37">
        <v>3.3</v>
      </c>
      <c r="J140" s="37"/>
      <c r="K140" s="38" t="s">
        <v>251</v>
      </c>
      <c r="L140" s="66" t="s">
        <v>33</v>
      </c>
      <c r="N140" s="58">
        <f t="shared" si="29"/>
        <v>0</v>
      </c>
      <c r="O140" s="37">
        <v>0.35</v>
      </c>
      <c r="P140" s="38" t="s">
        <v>252</v>
      </c>
      <c r="Q140" s="66" t="s">
        <v>33</v>
      </c>
      <c r="S140" s="37">
        <f t="shared" si="30"/>
        <v>0</v>
      </c>
      <c r="V140" s="68"/>
    </row>
    <row r="141" spans="2:22" s="12" customFormat="1" ht="18" customHeight="1">
      <c r="B141" s="50">
        <v>0</v>
      </c>
      <c r="C141" s="51">
        <f t="shared" si="31"/>
        <v>0</v>
      </c>
      <c r="D141" s="35" t="s">
        <v>253</v>
      </c>
      <c r="E141" s="61"/>
      <c r="F141" s="45"/>
      <c r="H141" s="58">
        <f t="shared" si="28"/>
        <v>0</v>
      </c>
      <c r="I141" s="37">
        <v>3.3</v>
      </c>
      <c r="J141" s="37"/>
      <c r="K141" s="38" t="s">
        <v>254</v>
      </c>
      <c r="L141" s="66" t="s">
        <v>33</v>
      </c>
      <c r="N141" s="58">
        <f t="shared" si="29"/>
        <v>0</v>
      </c>
      <c r="O141" s="37">
        <v>0.35</v>
      </c>
      <c r="P141" s="38" t="s">
        <v>255</v>
      </c>
      <c r="Q141" s="66" t="s">
        <v>33</v>
      </c>
      <c r="S141" s="37">
        <f t="shared" si="30"/>
        <v>0</v>
      </c>
      <c r="V141" s="68"/>
    </row>
    <row r="142" spans="2:22" s="12" customFormat="1" ht="18" customHeight="1">
      <c r="B142" s="50">
        <v>0</v>
      </c>
      <c r="C142" s="51">
        <f t="shared" si="31"/>
        <v>0</v>
      </c>
      <c r="D142" s="35" t="s">
        <v>256</v>
      </c>
      <c r="E142" s="61"/>
      <c r="F142" s="45"/>
      <c r="H142" s="58">
        <f t="shared" si="28"/>
        <v>0</v>
      </c>
      <c r="I142" s="37">
        <v>3.3</v>
      </c>
      <c r="J142" s="37"/>
      <c r="K142" s="38" t="s">
        <v>257</v>
      </c>
      <c r="L142" s="66" t="s">
        <v>33</v>
      </c>
      <c r="N142" s="58">
        <f t="shared" si="29"/>
        <v>0</v>
      </c>
      <c r="O142" s="37">
        <v>0.35</v>
      </c>
      <c r="P142" s="38" t="s">
        <v>258</v>
      </c>
      <c r="Q142" s="66" t="s">
        <v>33</v>
      </c>
      <c r="S142" s="37">
        <f t="shared" si="30"/>
        <v>0</v>
      </c>
      <c r="V142" s="68"/>
    </row>
    <row r="143" spans="2:22" s="12" customFormat="1" ht="18" customHeight="1">
      <c r="B143" s="50">
        <v>0</v>
      </c>
      <c r="C143" s="51">
        <f t="shared" si="31"/>
        <v>0</v>
      </c>
      <c r="D143" s="35" t="s">
        <v>259</v>
      </c>
      <c r="E143" s="61"/>
      <c r="F143" s="45"/>
      <c r="H143" s="58">
        <f t="shared" si="28"/>
        <v>0</v>
      </c>
      <c r="I143" s="37">
        <v>3.3</v>
      </c>
      <c r="J143" s="37"/>
      <c r="K143" s="38" t="s">
        <v>260</v>
      </c>
      <c r="L143" s="66" t="s">
        <v>33</v>
      </c>
      <c r="N143" s="58">
        <f t="shared" si="29"/>
        <v>0</v>
      </c>
      <c r="O143" s="37">
        <v>0.35</v>
      </c>
      <c r="P143" s="38" t="s">
        <v>261</v>
      </c>
      <c r="Q143" s="66" t="s">
        <v>33</v>
      </c>
      <c r="S143" s="37">
        <f t="shared" si="30"/>
        <v>0</v>
      </c>
      <c r="V143" s="68"/>
    </row>
    <row r="144" spans="2:22" s="12" customFormat="1" ht="18" customHeight="1">
      <c r="B144" s="50">
        <v>0</v>
      </c>
      <c r="C144" s="51">
        <f t="shared" si="31"/>
        <v>0</v>
      </c>
      <c r="D144" s="35" t="s">
        <v>262</v>
      </c>
      <c r="E144" s="61"/>
      <c r="F144" s="45"/>
      <c r="H144" s="58">
        <f t="shared" si="28"/>
        <v>0</v>
      </c>
      <c r="I144" s="37">
        <v>3.3</v>
      </c>
      <c r="J144" s="37"/>
      <c r="K144" s="38" t="s">
        <v>263</v>
      </c>
      <c r="L144" s="66" t="s">
        <v>33</v>
      </c>
      <c r="N144" s="58">
        <f t="shared" si="29"/>
        <v>0</v>
      </c>
      <c r="O144" s="37">
        <v>0.35</v>
      </c>
      <c r="P144" s="38" t="s">
        <v>264</v>
      </c>
      <c r="Q144" s="66" t="s">
        <v>33</v>
      </c>
      <c r="S144" s="37">
        <f t="shared" si="30"/>
        <v>0</v>
      </c>
      <c r="V144" s="68"/>
    </row>
    <row r="145" spans="2:22" s="12" customFormat="1" ht="18" customHeight="1">
      <c r="B145" s="50"/>
      <c r="C145" s="51"/>
      <c r="D145" s="35" t="s">
        <v>265</v>
      </c>
      <c r="E145" s="61"/>
      <c r="F145" s="45"/>
      <c r="H145" s="58">
        <f t="shared" si="28"/>
        <v>0</v>
      </c>
      <c r="I145" s="37">
        <v>5.0999999999999996</v>
      </c>
      <c r="J145" s="37"/>
      <c r="K145" s="38" t="s">
        <v>266</v>
      </c>
      <c r="L145" s="66" t="s">
        <v>33</v>
      </c>
      <c r="N145" s="58"/>
      <c r="O145" s="37">
        <v>0.55000000000000004</v>
      </c>
      <c r="P145" s="38" t="s">
        <v>267</v>
      </c>
      <c r="Q145" s="66" t="s">
        <v>33</v>
      </c>
      <c r="S145" s="37">
        <f t="shared" si="30"/>
        <v>0</v>
      </c>
      <c r="V145" s="68"/>
    </row>
    <row r="146" spans="2:22" s="12" customFormat="1" ht="18" customHeight="1">
      <c r="B146" s="50">
        <v>0</v>
      </c>
      <c r="C146" s="51">
        <f>IF($T$28=TRUE,0,H146)</f>
        <v>0</v>
      </c>
      <c r="D146" s="35" t="s">
        <v>268</v>
      </c>
      <c r="E146" s="61"/>
      <c r="F146" s="45"/>
      <c r="H146" s="58">
        <f t="shared" si="28"/>
        <v>0</v>
      </c>
      <c r="I146" s="37">
        <v>13.25</v>
      </c>
      <c r="J146" s="37"/>
      <c r="K146" s="38" t="s">
        <v>269</v>
      </c>
      <c r="L146" s="66" t="s">
        <v>33</v>
      </c>
      <c r="N146" s="58">
        <f>C146</f>
        <v>0</v>
      </c>
      <c r="O146" s="37">
        <v>0.35</v>
      </c>
      <c r="P146" s="38" t="s">
        <v>270</v>
      </c>
      <c r="Q146" s="66" t="s">
        <v>33</v>
      </c>
      <c r="S146" s="37">
        <f t="shared" si="30"/>
        <v>0</v>
      </c>
      <c r="V146" s="68"/>
    </row>
    <row r="147" spans="2:22" s="12" customFormat="1" ht="18" customHeight="1">
      <c r="B147" s="50">
        <f>IF($T$36=TRUE,0,$E$18)</f>
        <v>0</v>
      </c>
      <c r="C147" s="51">
        <f>IF($T$28=TRUE,0,IF($T$36=TRUE,0,$E$18))</f>
        <v>0</v>
      </c>
      <c r="D147" s="36" t="s">
        <v>271</v>
      </c>
      <c r="E147" s="61"/>
      <c r="F147" s="45"/>
      <c r="H147" s="58">
        <f t="shared" si="28"/>
        <v>0</v>
      </c>
      <c r="I147" s="37">
        <v>34.4</v>
      </c>
      <c r="J147" s="37"/>
      <c r="K147" s="38" t="s">
        <v>272</v>
      </c>
      <c r="L147" s="66" t="s">
        <v>33</v>
      </c>
      <c r="N147" s="58">
        <f>C147</f>
        <v>0</v>
      </c>
      <c r="O147" s="37">
        <v>2.2000000000000002</v>
      </c>
      <c r="P147" s="38" t="s">
        <v>80</v>
      </c>
      <c r="Q147" s="66" t="s">
        <v>33</v>
      </c>
      <c r="S147" s="37">
        <f t="shared" si="30"/>
        <v>0</v>
      </c>
      <c r="V147" s="68"/>
    </row>
    <row r="148" spans="2:22" s="12" customFormat="1" ht="18" customHeight="1">
      <c r="B148" s="50">
        <f>IF($T$36=FALSE,0,$E$18)</f>
        <v>0</v>
      </c>
      <c r="C148" s="51">
        <f>IF($T$28=TRUE,0,IF($T$36=FALSE,0,$E$18))</f>
        <v>0</v>
      </c>
      <c r="D148" s="36" t="s">
        <v>273</v>
      </c>
      <c r="E148" s="61"/>
      <c r="F148" s="45"/>
      <c r="H148" s="58">
        <f t="shared" si="28"/>
        <v>0</v>
      </c>
      <c r="I148" s="37">
        <v>30.25</v>
      </c>
      <c r="J148" s="37"/>
      <c r="K148" s="38" t="s">
        <v>274</v>
      </c>
      <c r="L148" s="39" t="s">
        <v>33</v>
      </c>
      <c r="N148" s="58">
        <f t="shared" si="29"/>
        <v>0</v>
      </c>
      <c r="O148" s="37">
        <v>1.75</v>
      </c>
      <c r="P148" s="38" t="s">
        <v>275</v>
      </c>
      <c r="Q148" s="66" t="s">
        <v>33</v>
      </c>
      <c r="S148" s="37">
        <f t="shared" si="30"/>
        <v>0</v>
      </c>
      <c r="V148" s="68"/>
    </row>
    <row r="149" spans="2:22" s="12" customFormat="1">
      <c r="B149" s="51"/>
      <c r="C149" s="51"/>
      <c r="D149" s="19" t="s">
        <v>72</v>
      </c>
      <c r="E149" s="32"/>
      <c r="H149" s="33"/>
      <c r="I149" s="34"/>
      <c r="J149" s="34"/>
      <c r="S149" s="71"/>
      <c r="V149" s="68"/>
    </row>
    <row r="150" spans="2:22" s="12" customFormat="1" ht="18" customHeight="1">
      <c r="B150" s="50">
        <f>$O$18</f>
        <v>0</v>
      </c>
      <c r="C150" s="51"/>
      <c r="D150" s="35" t="s">
        <v>276</v>
      </c>
      <c r="E150" s="61"/>
      <c r="F150" s="45"/>
      <c r="H150" s="58">
        <f t="shared" ref="H150:H151" si="32">B150</f>
        <v>0</v>
      </c>
      <c r="I150" s="37">
        <v>250</v>
      </c>
      <c r="J150" s="37"/>
      <c r="K150" s="38" t="s">
        <v>277</v>
      </c>
      <c r="L150" s="64" t="s">
        <v>76</v>
      </c>
      <c r="S150" s="37">
        <f>(H150*I150)</f>
        <v>0</v>
      </c>
      <c r="V150" s="68"/>
    </row>
    <row r="151" spans="2:22" s="12" customFormat="1" ht="18" customHeight="1">
      <c r="B151" s="50">
        <f>IF($T$36=FALSE,$O$18,0)</f>
        <v>0</v>
      </c>
      <c r="C151" s="51"/>
      <c r="D151" s="35" t="s">
        <v>278</v>
      </c>
      <c r="E151" s="61"/>
      <c r="F151" s="45"/>
      <c r="H151" s="58">
        <f t="shared" si="32"/>
        <v>0</v>
      </c>
      <c r="I151" s="37">
        <v>34.049999999999997</v>
      </c>
      <c r="J151" s="37"/>
      <c r="K151" s="38" t="s">
        <v>279</v>
      </c>
      <c r="L151" s="64" t="s">
        <v>76</v>
      </c>
      <c r="S151" s="37">
        <f>(H151*I151)</f>
        <v>0</v>
      </c>
      <c r="V151" s="67"/>
    </row>
    <row r="152" spans="2:22" s="12" customFormat="1">
      <c r="B152" s="51"/>
      <c r="C152" s="51"/>
      <c r="D152" s="19" t="s">
        <v>81</v>
      </c>
      <c r="E152" s="32"/>
      <c r="H152" s="33"/>
      <c r="I152" s="34"/>
      <c r="J152" s="34"/>
      <c r="S152" s="71"/>
      <c r="V152" s="68"/>
    </row>
    <row r="153" spans="2:22" s="12" customFormat="1" ht="18" customHeight="1">
      <c r="B153" s="51">
        <f>IF($J$28=TRUE,0,$O$18)</f>
        <v>0</v>
      </c>
      <c r="C153" s="51"/>
      <c r="D153" s="35" t="s">
        <v>280</v>
      </c>
      <c r="E153" s="61"/>
      <c r="F153" s="45"/>
      <c r="H153" s="58">
        <f t="shared" ref="H153:H154" si="33">B153</f>
        <v>0</v>
      </c>
      <c r="I153" s="37">
        <v>164.5</v>
      </c>
      <c r="J153" s="37"/>
      <c r="K153" s="38" t="s">
        <v>281</v>
      </c>
      <c r="L153" s="65" t="s">
        <v>85</v>
      </c>
      <c r="S153" s="37">
        <f>(H153*I153)</f>
        <v>0</v>
      </c>
      <c r="V153" s="68"/>
    </row>
    <row r="154" spans="2:22" s="12" customFormat="1" ht="18" customHeight="1">
      <c r="B154" s="51">
        <f>IF($J$36=TRUE,0,$O$18)</f>
        <v>0</v>
      </c>
      <c r="C154" s="51"/>
      <c r="D154" s="35" t="s">
        <v>282</v>
      </c>
      <c r="E154" s="61"/>
      <c r="F154" s="45"/>
      <c r="H154" s="58">
        <f t="shared" si="33"/>
        <v>0</v>
      </c>
      <c r="I154" s="37">
        <v>46.1</v>
      </c>
      <c r="J154" s="37"/>
      <c r="K154" s="38" t="s">
        <v>283</v>
      </c>
      <c r="L154" s="64" t="s">
        <v>76</v>
      </c>
      <c r="S154" s="37">
        <f>(H154*I154)</f>
        <v>0</v>
      </c>
      <c r="V154" s="68"/>
    </row>
    <row r="155" spans="2:22" s="12" customFormat="1" ht="18" customHeight="1">
      <c r="B155" s="51">
        <f>IF($J$36=TRUE,0,$O$18)</f>
        <v>0</v>
      </c>
      <c r="C155" s="51"/>
      <c r="D155" s="35" t="s">
        <v>284</v>
      </c>
      <c r="E155" s="61"/>
      <c r="F155" s="45"/>
      <c r="H155" s="58">
        <f t="shared" ref="H155:H157" si="34">B155</f>
        <v>0</v>
      </c>
      <c r="I155" s="37">
        <v>59.1</v>
      </c>
      <c r="J155" s="37"/>
      <c r="K155" s="38" t="s">
        <v>285</v>
      </c>
      <c r="L155" s="64" t="s">
        <v>76</v>
      </c>
      <c r="S155" s="37">
        <f>(H155*I155)</f>
        <v>0</v>
      </c>
      <c r="V155" s="68"/>
    </row>
    <row r="156" spans="2:22" s="12" customFormat="1" ht="18" customHeight="1">
      <c r="B156" s="51">
        <f>IF($J$28=TRUE,0,$O$18)</f>
        <v>0</v>
      </c>
      <c r="C156" s="51"/>
      <c r="D156" s="35" t="s">
        <v>286</v>
      </c>
      <c r="E156" s="61"/>
      <c r="F156" s="45"/>
      <c r="H156" s="58">
        <f t="shared" si="34"/>
        <v>0</v>
      </c>
      <c r="I156" s="37">
        <v>82.5</v>
      </c>
      <c r="J156" s="37"/>
      <c r="K156" s="38" t="s">
        <v>287</v>
      </c>
      <c r="L156" s="65" t="s">
        <v>85</v>
      </c>
      <c r="S156" s="37">
        <f>(H156*I156)</f>
        <v>0</v>
      </c>
      <c r="V156" s="68"/>
    </row>
    <row r="157" spans="2:22" s="12" customFormat="1" ht="18" customHeight="1">
      <c r="B157" s="51">
        <f>IF(OR($J$28=TRUE,$T$36=TRUE),0,$O$18)</f>
        <v>0</v>
      </c>
      <c r="C157" s="51"/>
      <c r="D157" s="35" t="s">
        <v>288</v>
      </c>
      <c r="E157" s="61"/>
      <c r="F157" s="45"/>
      <c r="H157" s="58">
        <f t="shared" si="34"/>
        <v>0</v>
      </c>
      <c r="I157" s="37">
        <v>73.8</v>
      </c>
      <c r="K157" s="38" t="s">
        <v>289</v>
      </c>
      <c r="L157" s="65" t="s">
        <v>85</v>
      </c>
      <c r="S157" s="37">
        <f>(H157*I157)</f>
        <v>0</v>
      </c>
      <c r="V157" s="67"/>
    </row>
    <row r="158" spans="2:22" s="12" customFormat="1" ht="18" customHeight="1">
      <c r="S158" s="71"/>
      <c r="V158" s="68"/>
    </row>
    <row r="159" spans="2:22" s="12" customFormat="1">
      <c r="D159" s="46" t="s">
        <v>290</v>
      </c>
      <c r="E159" s="47"/>
      <c r="F159" s="47"/>
      <c r="G159" s="47"/>
      <c r="H159" s="78" t="s">
        <v>28</v>
      </c>
      <c r="I159" s="78"/>
      <c r="J159" s="78"/>
      <c r="K159" s="78"/>
      <c r="L159" s="78"/>
      <c r="M159" s="47"/>
      <c r="N159" s="78" t="s">
        <v>29</v>
      </c>
      <c r="O159" s="78"/>
      <c r="P159" s="78"/>
      <c r="Q159" s="78"/>
      <c r="R159" s="78"/>
      <c r="S159" s="72"/>
      <c r="T159" s="3"/>
      <c r="V159" s="68"/>
    </row>
    <row r="160" spans="2:22" s="12" customFormat="1">
      <c r="D160" s="19" t="s">
        <v>30</v>
      </c>
      <c r="E160" s="32"/>
      <c r="H160" s="33"/>
      <c r="I160" s="34"/>
      <c r="J160" s="34"/>
      <c r="S160" s="71"/>
      <c r="V160" s="68"/>
    </row>
    <row r="161" spans="2:22" s="12" customFormat="1" ht="18" customHeight="1">
      <c r="B161" s="50">
        <v>0</v>
      </c>
      <c r="C161" s="51">
        <f>IF($T$29=TRUE,0,H161)</f>
        <v>0</v>
      </c>
      <c r="D161" s="35" t="s">
        <v>291</v>
      </c>
      <c r="E161" s="61"/>
      <c r="F161" s="45"/>
      <c r="H161" s="58">
        <f t="shared" ref="H161:H172" si="35">B161</f>
        <v>0</v>
      </c>
      <c r="I161" s="37">
        <v>3.3</v>
      </c>
      <c r="J161" s="37"/>
      <c r="K161" s="38" t="s">
        <v>292</v>
      </c>
      <c r="L161" s="63" t="s">
        <v>33</v>
      </c>
      <c r="N161" s="58">
        <f t="shared" ref="N161:N172" si="36">C161</f>
        <v>0</v>
      </c>
      <c r="O161" s="37">
        <v>0.35</v>
      </c>
      <c r="P161" s="38" t="s">
        <v>293</v>
      </c>
      <c r="Q161" s="66" t="s">
        <v>33</v>
      </c>
      <c r="S161" s="37">
        <f>(H161*I161)+(N161*O161)</f>
        <v>0</v>
      </c>
      <c r="V161" s="68"/>
    </row>
    <row r="162" spans="2:22" s="12" customFormat="1" ht="18" customHeight="1">
      <c r="B162" s="50">
        <v>0</v>
      </c>
      <c r="C162" s="51">
        <f t="shared" ref="C162:C168" si="37">IF($T$29=TRUE,0,H162)</f>
        <v>0</v>
      </c>
      <c r="D162" s="35" t="s">
        <v>294</v>
      </c>
      <c r="E162" s="61"/>
      <c r="F162" s="45"/>
      <c r="H162" s="58">
        <f t="shared" si="35"/>
        <v>0</v>
      </c>
      <c r="I162" s="37">
        <v>3.3</v>
      </c>
      <c r="J162" s="37"/>
      <c r="K162" s="38" t="s">
        <v>295</v>
      </c>
      <c r="L162" s="63" t="s">
        <v>33</v>
      </c>
      <c r="N162" s="58">
        <f t="shared" si="36"/>
        <v>0</v>
      </c>
      <c r="O162" s="37">
        <v>0.35</v>
      </c>
      <c r="P162" s="38" t="s">
        <v>296</v>
      </c>
      <c r="Q162" s="66" t="s">
        <v>33</v>
      </c>
      <c r="S162" s="37">
        <f>(H162*I162)+(N162*O162)</f>
        <v>0</v>
      </c>
      <c r="V162" s="68"/>
    </row>
    <row r="163" spans="2:22" s="12" customFormat="1" ht="18" customHeight="1">
      <c r="B163" s="50">
        <v>0</v>
      </c>
      <c r="C163" s="51">
        <f t="shared" si="37"/>
        <v>0</v>
      </c>
      <c r="D163" s="35" t="s">
        <v>297</v>
      </c>
      <c r="E163" s="61"/>
      <c r="F163" s="45"/>
      <c r="H163" s="58">
        <f t="shared" si="35"/>
        <v>0</v>
      </c>
      <c r="I163" s="37">
        <v>3.3</v>
      </c>
      <c r="J163" s="37"/>
      <c r="K163" s="38" t="s">
        <v>298</v>
      </c>
      <c r="L163" s="63" t="s">
        <v>33</v>
      </c>
      <c r="N163" s="58">
        <f t="shared" si="36"/>
        <v>0</v>
      </c>
      <c r="O163" s="37">
        <v>0.35</v>
      </c>
      <c r="P163" s="38" t="s">
        <v>299</v>
      </c>
      <c r="Q163" s="66" t="s">
        <v>33</v>
      </c>
      <c r="S163" s="37">
        <f>(H163*I163)+(N163*O163)</f>
        <v>0</v>
      </c>
      <c r="V163" s="68"/>
    </row>
    <row r="164" spans="2:22" s="12" customFormat="1" ht="18" customHeight="1">
      <c r="B164" s="50">
        <v>0</v>
      </c>
      <c r="C164" s="51">
        <f t="shared" si="37"/>
        <v>0</v>
      </c>
      <c r="D164" s="35" t="s">
        <v>300</v>
      </c>
      <c r="E164" s="61"/>
      <c r="F164" s="45"/>
      <c r="H164" s="58">
        <f t="shared" si="35"/>
        <v>0</v>
      </c>
      <c r="I164" s="37">
        <v>3.3</v>
      </c>
      <c r="J164" s="37"/>
      <c r="K164" s="38" t="s">
        <v>301</v>
      </c>
      <c r="L164" s="63" t="s">
        <v>33</v>
      </c>
      <c r="N164" s="58">
        <f t="shared" si="36"/>
        <v>0</v>
      </c>
      <c r="O164" s="37">
        <v>0.35</v>
      </c>
      <c r="P164" s="38" t="s">
        <v>302</v>
      </c>
      <c r="Q164" s="66" t="s">
        <v>33</v>
      </c>
      <c r="S164" s="37">
        <f t="shared" ref="S164:S172" si="38">(H164*I164)+(N164*O164)</f>
        <v>0</v>
      </c>
      <c r="V164" s="68"/>
    </row>
    <row r="165" spans="2:22" s="12" customFormat="1" ht="18" customHeight="1">
      <c r="B165" s="50">
        <v>0</v>
      </c>
      <c r="C165" s="51">
        <f t="shared" si="37"/>
        <v>0</v>
      </c>
      <c r="D165" s="35" t="s">
        <v>303</v>
      </c>
      <c r="E165" s="61"/>
      <c r="F165" s="45"/>
      <c r="H165" s="58">
        <f t="shared" si="35"/>
        <v>0</v>
      </c>
      <c r="I165" s="37">
        <v>3.3</v>
      </c>
      <c r="J165" s="37"/>
      <c r="K165" s="38" t="s">
        <v>304</v>
      </c>
      <c r="L165" s="63" t="s">
        <v>33</v>
      </c>
      <c r="N165" s="58">
        <f t="shared" si="36"/>
        <v>0</v>
      </c>
      <c r="O165" s="37">
        <v>0.35</v>
      </c>
      <c r="P165" s="38" t="s">
        <v>305</v>
      </c>
      <c r="Q165" s="66" t="s">
        <v>33</v>
      </c>
      <c r="S165" s="37">
        <f t="shared" si="38"/>
        <v>0</v>
      </c>
      <c r="V165" s="68"/>
    </row>
    <row r="166" spans="2:22" s="12" customFormat="1" ht="18" customHeight="1">
      <c r="B166" s="50">
        <v>0</v>
      </c>
      <c r="C166" s="51">
        <f t="shared" si="37"/>
        <v>0</v>
      </c>
      <c r="D166" s="35" t="s">
        <v>306</v>
      </c>
      <c r="E166" s="61"/>
      <c r="F166" s="45"/>
      <c r="H166" s="58">
        <f t="shared" si="35"/>
        <v>0</v>
      </c>
      <c r="I166" s="37">
        <v>3.3</v>
      </c>
      <c r="J166" s="37"/>
      <c r="K166" s="38" t="s">
        <v>307</v>
      </c>
      <c r="L166" s="63" t="s">
        <v>33</v>
      </c>
      <c r="N166" s="58">
        <f t="shared" si="36"/>
        <v>0</v>
      </c>
      <c r="O166" s="37">
        <v>0.35</v>
      </c>
      <c r="P166" s="38" t="s">
        <v>308</v>
      </c>
      <c r="Q166" s="66" t="s">
        <v>33</v>
      </c>
      <c r="S166" s="37">
        <f t="shared" si="38"/>
        <v>0</v>
      </c>
      <c r="V166" s="68"/>
    </row>
    <row r="167" spans="2:22" s="12" customFormat="1" ht="18" customHeight="1">
      <c r="B167" s="50">
        <v>0</v>
      </c>
      <c r="C167" s="51">
        <f t="shared" si="37"/>
        <v>0</v>
      </c>
      <c r="D167" s="35" t="s">
        <v>309</v>
      </c>
      <c r="E167" s="61"/>
      <c r="F167" s="45"/>
      <c r="H167" s="58">
        <f t="shared" si="35"/>
        <v>0</v>
      </c>
      <c r="I167" s="37">
        <v>3.3</v>
      </c>
      <c r="J167" s="37"/>
      <c r="K167" s="38" t="s">
        <v>310</v>
      </c>
      <c r="L167" s="63" t="s">
        <v>33</v>
      </c>
      <c r="N167" s="58">
        <f t="shared" si="36"/>
        <v>0</v>
      </c>
      <c r="O167" s="37">
        <v>0.35</v>
      </c>
      <c r="P167" s="38" t="s">
        <v>311</v>
      </c>
      <c r="Q167" s="66" t="s">
        <v>33</v>
      </c>
      <c r="S167" s="37">
        <f t="shared" si="38"/>
        <v>0</v>
      </c>
      <c r="V167" s="68"/>
    </row>
    <row r="168" spans="2:22" s="12" customFormat="1" ht="18" customHeight="1">
      <c r="B168" s="50">
        <v>0</v>
      </c>
      <c r="C168" s="51">
        <f t="shared" si="37"/>
        <v>0</v>
      </c>
      <c r="D168" s="35" t="s">
        <v>312</v>
      </c>
      <c r="E168" s="61"/>
      <c r="F168" s="45"/>
      <c r="H168" s="58">
        <f t="shared" si="35"/>
        <v>0</v>
      </c>
      <c r="I168" s="37">
        <v>3.3</v>
      </c>
      <c r="J168" s="37"/>
      <c r="K168" s="38" t="s">
        <v>313</v>
      </c>
      <c r="L168" s="63" t="s">
        <v>33</v>
      </c>
      <c r="N168" s="58">
        <f t="shared" si="36"/>
        <v>0</v>
      </c>
      <c r="O168" s="37">
        <v>0.35</v>
      </c>
      <c r="P168" s="38" t="s">
        <v>314</v>
      </c>
      <c r="Q168" s="66" t="s">
        <v>33</v>
      </c>
      <c r="S168" s="37">
        <f t="shared" si="38"/>
        <v>0</v>
      </c>
      <c r="V168" s="68"/>
    </row>
    <row r="169" spans="2:22" s="12" customFormat="1" ht="18" customHeight="1">
      <c r="B169" s="50"/>
      <c r="C169" s="51"/>
      <c r="D169" s="35" t="s">
        <v>315</v>
      </c>
      <c r="E169" s="61"/>
      <c r="F169" s="45"/>
      <c r="H169" s="58">
        <f t="shared" si="35"/>
        <v>0</v>
      </c>
      <c r="I169" s="37">
        <v>5.0999999999999996</v>
      </c>
      <c r="J169" s="37"/>
      <c r="K169" s="38" t="s">
        <v>316</v>
      </c>
      <c r="L169" s="63" t="s">
        <v>33</v>
      </c>
      <c r="N169" s="58"/>
      <c r="O169" s="37">
        <v>0.55000000000000004</v>
      </c>
      <c r="P169" s="38" t="s">
        <v>317</v>
      </c>
      <c r="Q169" s="66" t="s">
        <v>33</v>
      </c>
      <c r="S169" s="37">
        <f t="shared" si="38"/>
        <v>0</v>
      </c>
      <c r="V169" s="68"/>
    </row>
    <row r="170" spans="2:22" s="12" customFormat="1" ht="18" customHeight="1">
      <c r="B170" s="50">
        <v>0</v>
      </c>
      <c r="C170" s="51">
        <f>IF($T$29=TRUE,0,H170)</f>
        <v>0</v>
      </c>
      <c r="D170" s="35" t="s">
        <v>318</v>
      </c>
      <c r="E170" s="61"/>
      <c r="F170" s="45"/>
      <c r="H170" s="58">
        <f t="shared" si="35"/>
        <v>0</v>
      </c>
      <c r="I170" s="37">
        <v>13.25</v>
      </c>
      <c r="J170" s="37"/>
      <c r="K170" s="38" t="s">
        <v>319</v>
      </c>
      <c r="L170" s="63" t="s">
        <v>33</v>
      </c>
      <c r="N170" s="58">
        <f>C170</f>
        <v>0</v>
      </c>
      <c r="O170" s="37">
        <v>0.35</v>
      </c>
      <c r="P170" s="38" t="s">
        <v>320</v>
      </c>
      <c r="Q170" s="66" t="s">
        <v>33</v>
      </c>
      <c r="S170" s="37">
        <f t="shared" si="38"/>
        <v>0</v>
      </c>
      <c r="V170" s="68"/>
    </row>
    <row r="171" spans="2:22" s="12" customFormat="1" ht="18" customHeight="1">
      <c r="B171" s="50">
        <f>IF($T$37=TRUE,0,$E$19)</f>
        <v>0</v>
      </c>
      <c r="C171" s="51">
        <f>IF($T$29=TRUE,0,IF($T$37=TRUE,0,$E$19))</f>
        <v>0</v>
      </c>
      <c r="D171" s="36" t="s">
        <v>321</v>
      </c>
      <c r="E171" s="61"/>
      <c r="F171" s="45"/>
      <c r="H171" s="58">
        <f t="shared" si="35"/>
        <v>0</v>
      </c>
      <c r="I171" s="37">
        <v>34.4</v>
      </c>
      <c r="J171" s="37"/>
      <c r="K171" s="38" t="s">
        <v>322</v>
      </c>
      <c r="L171" s="63" t="s">
        <v>33</v>
      </c>
      <c r="N171" s="58">
        <f>C171</f>
        <v>0</v>
      </c>
      <c r="O171" s="37">
        <v>2.2000000000000002</v>
      </c>
      <c r="P171" s="38" t="s">
        <v>82</v>
      </c>
      <c r="Q171" s="66" t="s">
        <v>33</v>
      </c>
      <c r="S171" s="37">
        <f t="shared" si="38"/>
        <v>0</v>
      </c>
      <c r="V171" s="68"/>
    </row>
    <row r="172" spans="2:22" s="12" customFormat="1" ht="18" customHeight="1">
      <c r="B172" s="50">
        <f>IF($T$37=FALSE,0,$E$19)</f>
        <v>0</v>
      </c>
      <c r="C172" s="51">
        <f>IF($T$29=TRUE,0,IF($T$37=FALSE,0,$E$19))</f>
        <v>0</v>
      </c>
      <c r="D172" s="36" t="s">
        <v>323</v>
      </c>
      <c r="E172" s="61"/>
      <c r="F172" s="45"/>
      <c r="H172" s="58">
        <f t="shared" si="35"/>
        <v>0</v>
      </c>
      <c r="I172" s="37">
        <v>30.25</v>
      </c>
      <c r="J172" s="37"/>
      <c r="K172" s="38" t="s">
        <v>324</v>
      </c>
      <c r="L172" s="39" t="s">
        <v>33</v>
      </c>
      <c r="N172" s="58">
        <f t="shared" si="36"/>
        <v>0</v>
      </c>
      <c r="O172" s="37">
        <v>1.75</v>
      </c>
      <c r="P172" s="38" t="s">
        <v>325</v>
      </c>
      <c r="Q172" s="39" t="s">
        <v>33</v>
      </c>
      <c r="S172" s="37">
        <f t="shared" si="38"/>
        <v>0</v>
      </c>
      <c r="V172" s="68"/>
    </row>
    <row r="173" spans="2:22" s="12" customFormat="1">
      <c r="B173" s="51"/>
      <c r="C173" s="51"/>
      <c r="D173" s="19" t="s">
        <v>72</v>
      </c>
      <c r="E173" s="32"/>
      <c r="H173" s="33"/>
      <c r="I173" s="34"/>
      <c r="J173" s="34"/>
      <c r="S173" s="71"/>
      <c r="V173" s="68"/>
    </row>
    <row r="174" spans="2:22" s="12" customFormat="1" ht="18" customHeight="1">
      <c r="B174" s="50">
        <f>$O$19</f>
        <v>0</v>
      </c>
      <c r="C174" s="51"/>
      <c r="D174" s="35" t="s">
        <v>326</v>
      </c>
      <c r="E174" s="61"/>
      <c r="F174" s="45"/>
      <c r="H174" s="58">
        <f t="shared" ref="H174:H175" si="39">B174</f>
        <v>0</v>
      </c>
      <c r="I174" s="37">
        <v>250</v>
      </c>
      <c r="J174" s="37"/>
      <c r="K174" s="38" t="s">
        <v>327</v>
      </c>
      <c r="L174" s="64" t="s">
        <v>76</v>
      </c>
      <c r="S174" s="37">
        <f>(H174*I174)</f>
        <v>0</v>
      </c>
      <c r="V174" s="68"/>
    </row>
    <row r="175" spans="2:22" s="12" customFormat="1" ht="18" customHeight="1">
      <c r="B175" s="50">
        <f>IF($T$37=FALSE,$O$19,0)</f>
        <v>0</v>
      </c>
      <c r="C175" s="51"/>
      <c r="D175" s="35" t="s">
        <v>328</v>
      </c>
      <c r="E175" s="61"/>
      <c r="F175" s="45"/>
      <c r="H175" s="58">
        <f t="shared" si="39"/>
        <v>0</v>
      </c>
      <c r="I175" s="37">
        <v>34.049999999999997</v>
      </c>
      <c r="J175" s="37"/>
      <c r="K175" s="38" t="s">
        <v>329</v>
      </c>
      <c r="L175" s="64" t="s">
        <v>76</v>
      </c>
      <c r="S175" s="37">
        <f>(H175*I175)</f>
        <v>0</v>
      </c>
      <c r="V175" s="67"/>
    </row>
    <row r="176" spans="2:22" s="12" customFormat="1">
      <c r="B176" s="51"/>
      <c r="C176" s="51"/>
      <c r="D176" s="19" t="s">
        <v>81</v>
      </c>
      <c r="E176" s="32"/>
      <c r="H176" s="33"/>
      <c r="I176" s="34"/>
      <c r="J176" s="34"/>
      <c r="S176" s="71"/>
      <c r="V176" s="68"/>
    </row>
    <row r="177" spans="2:22" s="12" customFormat="1" ht="18" customHeight="1">
      <c r="B177" s="51">
        <f>IF($J$29=TRUE,0,$O$19)</f>
        <v>0</v>
      </c>
      <c r="C177" s="51"/>
      <c r="D177" s="35" t="s">
        <v>330</v>
      </c>
      <c r="E177" s="61"/>
      <c r="F177" s="45"/>
      <c r="H177" s="58">
        <f t="shared" ref="H177:H178" si="40">B177</f>
        <v>0</v>
      </c>
      <c r="I177" s="37">
        <v>164.5</v>
      </c>
      <c r="J177" s="37"/>
      <c r="K177" s="38" t="s">
        <v>331</v>
      </c>
      <c r="L177" s="65" t="s">
        <v>85</v>
      </c>
      <c r="S177" s="37">
        <f>(H177*I177)</f>
        <v>0</v>
      </c>
      <c r="V177" s="68"/>
    </row>
    <row r="178" spans="2:22" s="12" customFormat="1" ht="18" customHeight="1">
      <c r="B178" s="51">
        <f>IF($J$37=TRUE,0,$O$19)</f>
        <v>0</v>
      </c>
      <c r="C178" s="51"/>
      <c r="D178" s="35" t="s">
        <v>332</v>
      </c>
      <c r="E178" s="61"/>
      <c r="F178" s="45"/>
      <c r="H178" s="58">
        <f t="shared" si="40"/>
        <v>0</v>
      </c>
      <c r="I178" s="37">
        <v>46.1</v>
      </c>
      <c r="J178" s="37"/>
      <c r="K178" s="38" t="s">
        <v>333</v>
      </c>
      <c r="L178" s="64" t="s">
        <v>76</v>
      </c>
      <c r="S178" s="37">
        <f>(H178*I178)</f>
        <v>0</v>
      </c>
      <c r="V178" s="68"/>
    </row>
    <row r="179" spans="2:22" s="12" customFormat="1" ht="18" customHeight="1">
      <c r="B179" s="51">
        <f>IF($J$37=TRUE,0,$O$19)</f>
        <v>0</v>
      </c>
      <c r="C179" s="51"/>
      <c r="D179" s="35" t="s">
        <v>334</v>
      </c>
      <c r="E179" s="61"/>
      <c r="F179" s="45"/>
      <c r="H179" s="58">
        <f t="shared" ref="H179:H181" si="41">B179</f>
        <v>0</v>
      </c>
      <c r="I179" s="37">
        <v>59.1</v>
      </c>
      <c r="J179" s="37"/>
      <c r="K179" s="38" t="s">
        <v>335</v>
      </c>
      <c r="L179" s="64" t="s">
        <v>76</v>
      </c>
      <c r="S179" s="37">
        <f>(H179*I179)</f>
        <v>0</v>
      </c>
      <c r="V179" s="68"/>
    </row>
    <row r="180" spans="2:22" s="12" customFormat="1" ht="18" customHeight="1">
      <c r="B180" s="51">
        <f>IF($J$29=TRUE,0,$O$19)</f>
        <v>0</v>
      </c>
      <c r="C180" s="51"/>
      <c r="D180" s="35" t="s">
        <v>336</v>
      </c>
      <c r="E180" s="61"/>
      <c r="F180" s="45"/>
      <c r="H180" s="58">
        <f t="shared" si="41"/>
        <v>0</v>
      </c>
      <c r="I180" s="37">
        <v>82.5</v>
      </c>
      <c r="J180" s="37"/>
      <c r="K180" s="38" t="s">
        <v>287</v>
      </c>
      <c r="L180" s="65" t="s">
        <v>85</v>
      </c>
      <c r="S180" s="37">
        <f>(H180*I180)</f>
        <v>0</v>
      </c>
      <c r="V180" s="68"/>
    </row>
    <row r="181" spans="2:22" s="12" customFormat="1" ht="18" customHeight="1">
      <c r="B181" s="51">
        <f>IF(OR($J$29=TRUE,$T$37=TRUE),0,$O$19)</f>
        <v>0</v>
      </c>
      <c r="C181" s="51"/>
      <c r="D181" s="35" t="s">
        <v>337</v>
      </c>
      <c r="E181" s="61"/>
      <c r="F181" s="45"/>
      <c r="H181" s="58">
        <f t="shared" si="41"/>
        <v>0</v>
      </c>
      <c r="I181" s="37">
        <v>73.8</v>
      </c>
      <c r="K181" s="38" t="s">
        <v>338</v>
      </c>
      <c r="L181" s="65" t="s">
        <v>85</v>
      </c>
      <c r="S181" s="37">
        <f>(H181*I181)</f>
        <v>0</v>
      </c>
      <c r="V181" s="67"/>
    </row>
    <row r="182" spans="2:22" s="12" customFormat="1" ht="18" customHeight="1"/>
    <row r="183" spans="2:22" s="12" customFormat="1" ht="18" customHeight="1">
      <c r="B183" s="51"/>
      <c r="C183" s="51"/>
      <c r="D183" s="54" t="s">
        <v>339</v>
      </c>
      <c r="E183" s="55"/>
      <c r="F183" s="55"/>
      <c r="G183" s="55"/>
      <c r="H183" s="55"/>
      <c r="I183" s="56"/>
      <c r="J183" s="56"/>
      <c r="K183" s="57"/>
      <c r="S183" s="20">
        <f>SUM(S42:S181)</f>
        <v>0</v>
      </c>
    </row>
    <row r="184" spans="2:22" s="12" customFormat="1" ht="18" customHeight="1">
      <c r="B184" s="51"/>
      <c r="C184" s="51"/>
      <c r="D184" s="18" t="s">
        <v>340</v>
      </c>
      <c r="E184" s="30"/>
      <c r="F184" s="30"/>
      <c r="G184" s="30"/>
      <c r="H184" s="30"/>
      <c r="I184" s="52"/>
      <c r="J184" s="52"/>
      <c r="K184" s="53"/>
      <c r="S184" s="20">
        <f>SUM(S161:S172,S137:S148,S114:S125,S91:S102,S67:S79,S43:S55)</f>
        <v>0</v>
      </c>
    </row>
    <row r="185" spans="2:22" s="12" customFormat="1" ht="18" customHeight="1"/>
    <row r="186" spans="2:22">
      <c r="D186" s="21" t="s">
        <v>341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S186" s="3"/>
    </row>
    <row r="187" spans="2:22">
      <c r="D187" t="s">
        <v>342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S187" s="3"/>
    </row>
    <row r="188" spans="2:22">
      <c r="D188" s="74" t="s">
        <v>343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S188" s="3"/>
    </row>
    <row r="189" spans="2:22">
      <c r="D189" s="74"/>
      <c r="F189" s="3"/>
      <c r="G189" s="3"/>
      <c r="H189" s="3"/>
      <c r="I189" s="3"/>
      <c r="J189" s="3"/>
      <c r="K189" s="3"/>
      <c r="L189" s="3"/>
      <c r="M189" s="3"/>
      <c r="N189" s="3"/>
      <c r="O189" s="3"/>
      <c r="S189" s="3"/>
    </row>
    <row r="190" spans="2:22" ht="15" thickBot="1">
      <c r="D190" s="75" t="s">
        <v>344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3"/>
      <c r="Q190" s="13"/>
      <c r="R190" s="13"/>
      <c r="S190" s="3"/>
    </row>
    <row r="191" spans="2:2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3"/>
      <c r="Q191" s="13"/>
      <c r="R191" s="13"/>
      <c r="S191" s="3"/>
    </row>
    <row r="192" spans="2:22">
      <c r="D192" s="63" t="s">
        <v>33</v>
      </c>
      <c r="E192" s="3" t="s">
        <v>345</v>
      </c>
      <c r="F192" s="3"/>
      <c r="G192" s="3"/>
      <c r="H192" s="3"/>
      <c r="I192" s="13"/>
      <c r="J192" s="13"/>
      <c r="K192" s="3"/>
      <c r="P192"/>
      <c r="Q192"/>
      <c r="R192"/>
    </row>
    <row r="193" spans="1:20">
      <c r="D193" s="64" t="s">
        <v>76</v>
      </c>
      <c r="E193" s="3" t="s">
        <v>346</v>
      </c>
      <c r="F193" s="3"/>
      <c r="G193" s="3"/>
      <c r="H193" s="3"/>
      <c r="I193" s="13"/>
      <c r="J193" s="13"/>
      <c r="K193" s="3"/>
      <c r="P193"/>
      <c r="Q193"/>
      <c r="R193"/>
    </row>
    <row r="194" spans="1:20">
      <c r="D194" s="65" t="s">
        <v>85</v>
      </c>
      <c r="E194" s="3" t="s">
        <v>347</v>
      </c>
      <c r="F194" s="3"/>
      <c r="G194" s="3"/>
      <c r="H194" s="3"/>
      <c r="I194" s="13"/>
      <c r="J194" s="13"/>
      <c r="K194" s="3"/>
      <c r="P194"/>
      <c r="Q194"/>
      <c r="R194"/>
    </row>
    <row r="195" spans="1:20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3"/>
      <c r="Q195" s="13"/>
      <c r="R195" s="13"/>
      <c r="S195" s="3"/>
    </row>
    <row r="196" spans="1:20" s="12" customFormat="1" ht="18" customHeight="1">
      <c r="A196" s="26"/>
      <c r="B196" s="26"/>
      <c r="C196" s="26"/>
      <c r="D196" s="27" t="s">
        <v>348</v>
      </c>
      <c r="E196" s="27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6"/>
      <c r="T196" s="12">
        <v>0.9</v>
      </c>
    </row>
    <row r="197" spans="1:20" s="12" customFormat="1" ht="18" customHeight="1">
      <c r="D197" s="22"/>
      <c r="E197" s="2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20">
      <c r="C198" s="3" t="s">
        <v>349</v>
      </c>
      <c r="D198" s="3" t="s">
        <v>350</v>
      </c>
      <c r="E198" s="3"/>
      <c r="F198" s="3"/>
      <c r="G198" s="3"/>
      <c r="H198" s="3"/>
      <c r="I198" s="4"/>
      <c r="J198" s="4"/>
      <c r="K198" s="3"/>
      <c r="P198"/>
      <c r="Q198"/>
      <c r="R198"/>
    </row>
    <row r="199" spans="1:20">
      <c r="C199" s="3" t="s">
        <v>351</v>
      </c>
      <c r="D199" s="3" t="s">
        <v>351</v>
      </c>
      <c r="E199" s="3"/>
      <c r="F199" s="3"/>
      <c r="G199" s="3"/>
      <c r="H199" s="3"/>
      <c r="I199" s="4"/>
      <c r="J199" s="4"/>
      <c r="K199" s="3"/>
      <c r="P199"/>
      <c r="Q199"/>
      <c r="R199"/>
    </row>
    <row r="200" spans="1:20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4"/>
      <c r="R200" s="4"/>
      <c r="S200" s="3"/>
    </row>
    <row r="201" spans="1:20">
      <c r="D201" s="79" t="s">
        <v>352</v>
      </c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</row>
    <row r="202" spans="1:20">
      <c r="I202" s="3"/>
      <c r="J202" s="3"/>
      <c r="K202" s="3"/>
      <c r="L202" s="3"/>
      <c r="M202" s="3"/>
      <c r="N202" s="3"/>
      <c r="O202" s="3"/>
      <c r="P202" s="4"/>
      <c r="Q202" s="4"/>
      <c r="R202" s="4"/>
      <c r="S202" s="3"/>
    </row>
    <row r="203" spans="1:20">
      <c r="I203" s="3"/>
      <c r="J203" s="3"/>
      <c r="K203" s="3"/>
      <c r="L203" s="3"/>
      <c r="M203" s="3"/>
      <c r="N203" s="3"/>
      <c r="O203" s="3"/>
      <c r="P203" s="4"/>
      <c r="Q203" s="4"/>
      <c r="R203" s="4"/>
      <c r="S203" s="3"/>
    </row>
    <row r="204" spans="1:20">
      <c r="I204" s="3"/>
      <c r="J204" s="3"/>
      <c r="K204" s="3"/>
      <c r="L204" s="3"/>
      <c r="M204" s="3"/>
      <c r="N204" s="3"/>
      <c r="O204" s="3"/>
      <c r="P204" s="4"/>
      <c r="Q204" s="4"/>
      <c r="R204" s="4"/>
      <c r="S204" s="3"/>
    </row>
    <row r="205" spans="1:20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4"/>
      <c r="R205" s="4"/>
      <c r="S205" s="3"/>
    </row>
    <row r="206" spans="1:20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4"/>
      <c r="R206" s="4"/>
      <c r="S206" s="3"/>
    </row>
    <row r="207" spans="1:20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4"/>
      <c r="R207" s="4"/>
      <c r="S207" s="3"/>
    </row>
    <row r="208" spans="1:20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4"/>
      <c r="R208" s="4"/>
      <c r="S208" s="3"/>
    </row>
    <row r="209" spans="6:19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4"/>
      <c r="R209" s="4"/>
      <c r="S209" s="3"/>
    </row>
    <row r="210" spans="6:19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4"/>
      <c r="R210" s="4"/>
      <c r="S210" s="3"/>
    </row>
    <row r="211" spans="6:19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4"/>
      <c r="R211" s="4"/>
      <c r="S211" s="3"/>
    </row>
    <row r="212" spans="6:19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4"/>
      <c r="R212" s="4"/>
      <c r="S212" s="3"/>
    </row>
    <row r="213" spans="6:19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4"/>
      <c r="R213" s="4"/>
      <c r="S213" s="3"/>
    </row>
    <row r="214" spans="6:19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4"/>
      <c r="R214" s="4"/>
      <c r="S214" s="3"/>
    </row>
    <row r="215" spans="6:19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4"/>
      <c r="R215" s="4"/>
      <c r="S215" s="3"/>
    </row>
    <row r="216" spans="6:19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4"/>
      <c r="R216" s="4"/>
      <c r="S216" s="3"/>
    </row>
    <row r="217" spans="6:19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4"/>
      <c r="R217" s="4"/>
      <c r="S217" s="3"/>
    </row>
    <row r="218" spans="6:19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4"/>
      <c r="R218" s="4"/>
      <c r="S218" s="3"/>
    </row>
    <row r="219" spans="6:19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4"/>
      <c r="R219" s="4"/>
      <c r="S219" s="3"/>
    </row>
    <row r="220" spans="6:19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4"/>
      <c r="R220" s="4"/>
      <c r="S220" s="3"/>
    </row>
    <row r="221" spans="6:19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4"/>
      <c r="R221" s="4"/>
      <c r="S221" s="3"/>
    </row>
    <row r="222" spans="6:19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4"/>
      <c r="R222" s="4"/>
      <c r="S222" s="3"/>
    </row>
    <row r="223" spans="6:19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4"/>
      <c r="R223" s="4"/>
      <c r="S223" s="3"/>
    </row>
    <row r="224" spans="6:19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4"/>
      <c r="R224" s="4"/>
      <c r="S224" s="3"/>
    </row>
    <row r="225" spans="6:19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4"/>
      <c r="R225" s="4"/>
      <c r="S225" s="3"/>
    </row>
    <row r="226" spans="6:19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4"/>
      <c r="R226" s="4"/>
      <c r="S226" s="3"/>
    </row>
    <row r="227" spans="6:19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4"/>
      <c r="R227" s="4"/>
      <c r="S227" s="3"/>
    </row>
    <row r="228" spans="6:19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4"/>
      <c r="R228" s="4"/>
      <c r="S228" s="3"/>
    </row>
    <row r="229" spans="6:19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4"/>
      <c r="R229" s="4"/>
      <c r="S229" s="3"/>
    </row>
    <row r="230" spans="6:19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4"/>
      <c r="R230" s="4"/>
      <c r="S230" s="3"/>
    </row>
    <row r="231" spans="6:19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4"/>
      <c r="R231" s="4"/>
      <c r="S231" s="3"/>
    </row>
    <row r="232" spans="6:19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4"/>
      <c r="R232" s="4"/>
      <c r="S232" s="3"/>
    </row>
    <row r="233" spans="6:19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4"/>
      <c r="R233" s="4"/>
      <c r="S233" s="3"/>
    </row>
    <row r="234" spans="6:19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4"/>
      <c r="R234" s="4"/>
      <c r="S234" s="3"/>
    </row>
    <row r="235" spans="6:19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4"/>
      <c r="R235" s="4"/>
      <c r="S235" s="3"/>
    </row>
    <row r="236" spans="6:19">
      <c r="S236" s="3"/>
    </row>
    <row r="237" spans="6:19">
      <c r="S237" s="3"/>
    </row>
    <row r="238" spans="6:19">
      <c r="S238" s="3"/>
    </row>
    <row r="239" spans="6:19">
      <c r="S239" s="3"/>
    </row>
  </sheetData>
  <sheetProtection algorithmName="SHA-512" hashValue="eWrn1gbxaoeYjZBdRJmcpN2J2yzaDUD/hk08jN73k3Qv82v0lApjUnHgUFxnSnqAQqQJxFwqRNAYwKTCSUKL/Q==" saltValue="zqRY7eCe6L08Ag4394XmPg==" spinCount="100000" sheet="1" selectLockedCells="1"/>
  <mergeCells count="39">
    <mergeCell ref="E14:I14"/>
    <mergeCell ref="D201:S201"/>
    <mergeCell ref="F2:P2"/>
    <mergeCell ref="F3:P3"/>
    <mergeCell ref="F5:S5"/>
    <mergeCell ref="F6:S6"/>
    <mergeCell ref="F7:S7"/>
    <mergeCell ref="F9:S9"/>
    <mergeCell ref="F8:S8"/>
    <mergeCell ref="L13:S13"/>
    <mergeCell ref="D23:I23"/>
    <mergeCell ref="D31:I31"/>
    <mergeCell ref="D13:I13"/>
    <mergeCell ref="D39:S39"/>
    <mergeCell ref="L23:S23"/>
    <mergeCell ref="H159:L159"/>
    <mergeCell ref="L31:S31"/>
    <mergeCell ref="H41:L41"/>
    <mergeCell ref="N159:R159"/>
    <mergeCell ref="H89:L89"/>
    <mergeCell ref="H112:L112"/>
    <mergeCell ref="H135:L135"/>
    <mergeCell ref="H65:L65"/>
    <mergeCell ref="N41:R41"/>
    <mergeCell ref="N65:R65"/>
    <mergeCell ref="N89:R89"/>
    <mergeCell ref="N112:R112"/>
    <mergeCell ref="N135:R135"/>
    <mergeCell ref="E15:I15"/>
    <mergeCell ref="E16:I16"/>
    <mergeCell ref="E17:I17"/>
    <mergeCell ref="E18:I18"/>
    <mergeCell ref="E19:I19"/>
    <mergeCell ref="O19:S19"/>
    <mergeCell ref="O14:S14"/>
    <mergeCell ref="O15:S15"/>
    <mergeCell ref="O16:S16"/>
    <mergeCell ref="O17:S17"/>
    <mergeCell ref="O18:S18"/>
  </mergeCells>
  <phoneticPr fontId="21" type="noConversion"/>
  <conditionalFormatting sqref="H43:H55 H91:H102 H114:H125 H137:H148 H161:H172">
    <cfRule type="cellIs" dxfId="32" priority="50" operator="notEqual">
      <formula>B43</formula>
    </cfRule>
  </conditionalFormatting>
  <conditionalFormatting sqref="N91:N102 N114:N125 N137:N148 N161:N172 N43:N55">
    <cfRule type="cellIs" dxfId="31" priority="41" operator="notEqual">
      <formula>C43</formula>
    </cfRule>
  </conditionalFormatting>
  <conditionalFormatting sqref="H57">
    <cfRule type="cellIs" dxfId="30" priority="40" operator="notEqual">
      <formula>B57</formula>
    </cfRule>
  </conditionalFormatting>
  <conditionalFormatting sqref="H60:H63">
    <cfRule type="cellIs" dxfId="29" priority="39" operator="notEqual">
      <formula>B60</formula>
    </cfRule>
  </conditionalFormatting>
  <conditionalFormatting sqref="H67:H79">
    <cfRule type="cellIs" dxfId="28" priority="38" operator="notEqual">
      <formula>B67</formula>
    </cfRule>
  </conditionalFormatting>
  <conditionalFormatting sqref="N67:N79">
    <cfRule type="cellIs" dxfId="27" priority="37" operator="notEqual">
      <formula>C67</formula>
    </cfRule>
  </conditionalFormatting>
  <conditionalFormatting sqref="H81">
    <cfRule type="cellIs" dxfId="26" priority="36" operator="notEqual">
      <formula>B81</formula>
    </cfRule>
  </conditionalFormatting>
  <conditionalFormatting sqref="H84:H85">
    <cfRule type="cellIs" dxfId="25" priority="35" operator="notEqual">
      <formula>B84</formula>
    </cfRule>
  </conditionalFormatting>
  <conditionalFormatting sqref="H104">
    <cfRule type="cellIs" dxfId="24" priority="32" operator="notEqual">
      <formula>B104</formula>
    </cfRule>
  </conditionalFormatting>
  <conditionalFormatting sqref="H107:H108">
    <cfRule type="cellIs" dxfId="23" priority="31" operator="notEqual">
      <formula>B107</formula>
    </cfRule>
  </conditionalFormatting>
  <conditionalFormatting sqref="H127">
    <cfRule type="cellIs" dxfId="22" priority="28" operator="notEqual">
      <formula>B127</formula>
    </cfRule>
  </conditionalFormatting>
  <conditionalFormatting sqref="H130:H131">
    <cfRule type="cellIs" dxfId="21" priority="27" operator="notEqual">
      <formula>B130</formula>
    </cfRule>
  </conditionalFormatting>
  <conditionalFormatting sqref="H150">
    <cfRule type="cellIs" dxfId="20" priority="24" operator="notEqual">
      <formula>B150</formula>
    </cfRule>
  </conditionalFormatting>
  <conditionalFormatting sqref="H153:H154">
    <cfRule type="cellIs" dxfId="19" priority="23" operator="notEqual">
      <formula>B153</formula>
    </cfRule>
  </conditionalFormatting>
  <conditionalFormatting sqref="H174">
    <cfRule type="cellIs" dxfId="18" priority="20" operator="notEqual">
      <formula>B174</formula>
    </cfRule>
  </conditionalFormatting>
  <conditionalFormatting sqref="H177:H178">
    <cfRule type="cellIs" dxfId="17" priority="19" operator="notEqual">
      <formula>B177</formula>
    </cfRule>
  </conditionalFormatting>
  <conditionalFormatting sqref="H155">
    <cfRule type="cellIs" dxfId="16" priority="18" operator="notEqual">
      <formula>B155</formula>
    </cfRule>
  </conditionalFormatting>
  <conditionalFormatting sqref="H179:H180">
    <cfRule type="cellIs" dxfId="15" priority="17" operator="notEqual">
      <formula>B179</formula>
    </cfRule>
  </conditionalFormatting>
  <conditionalFormatting sqref="H58">
    <cfRule type="cellIs" dxfId="14" priority="16" operator="notEqual">
      <formula>B58</formula>
    </cfRule>
  </conditionalFormatting>
  <conditionalFormatting sqref="H82">
    <cfRule type="cellIs" dxfId="13" priority="15" operator="notEqual">
      <formula>B82</formula>
    </cfRule>
  </conditionalFormatting>
  <conditionalFormatting sqref="H105">
    <cfRule type="cellIs" dxfId="12" priority="14" operator="notEqual">
      <formula>B105</formula>
    </cfRule>
  </conditionalFormatting>
  <conditionalFormatting sqref="H128">
    <cfRule type="cellIs" dxfId="11" priority="13" operator="notEqual">
      <formula>B128</formula>
    </cfRule>
  </conditionalFormatting>
  <conditionalFormatting sqref="H151">
    <cfRule type="cellIs" dxfId="10" priority="12" operator="notEqual">
      <formula>B151</formula>
    </cfRule>
  </conditionalFormatting>
  <conditionalFormatting sqref="H175">
    <cfRule type="cellIs" dxfId="9" priority="11" operator="notEqual">
      <formula>B175</formula>
    </cfRule>
  </conditionalFormatting>
  <conditionalFormatting sqref="H87">
    <cfRule type="cellIs" dxfId="8" priority="10" operator="notEqual">
      <formula>B87</formula>
    </cfRule>
  </conditionalFormatting>
  <conditionalFormatting sqref="H86">
    <cfRule type="cellIs" dxfId="7" priority="9" operator="notEqual">
      <formula>B86</formula>
    </cfRule>
  </conditionalFormatting>
  <conditionalFormatting sqref="H110">
    <cfRule type="cellIs" dxfId="6" priority="8" operator="notEqual">
      <formula>B110</formula>
    </cfRule>
  </conditionalFormatting>
  <conditionalFormatting sqref="H109">
    <cfRule type="cellIs" dxfId="5" priority="7" operator="notEqual">
      <formula>B109</formula>
    </cfRule>
  </conditionalFormatting>
  <conditionalFormatting sqref="H133">
    <cfRule type="cellIs" dxfId="4" priority="6" operator="notEqual">
      <formula>B133</formula>
    </cfRule>
  </conditionalFormatting>
  <conditionalFormatting sqref="H132">
    <cfRule type="cellIs" dxfId="3" priority="5" operator="notEqual">
      <formula>B132</formula>
    </cfRule>
  </conditionalFormatting>
  <conditionalFormatting sqref="H157">
    <cfRule type="cellIs" dxfId="2" priority="4" operator="notEqual">
      <formula>B157</formula>
    </cfRule>
  </conditionalFormatting>
  <conditionalFormatting sqref="H156">
    <cfRule type="cellIs" dxfId="1" priority="3" operator="notEqual">
      <formula>B156</formula>
    </cfRule>
  </conditionalFormatting>
  <conditionalFormatting sqref="H181">
    <cfRule type="cellIs" dxfId="0" priority="2" operator="notEqual">
      <formula>B181</formula>
    </cfRule>
  </conditionalFormatting>
  <hyperlinks>
    <hyperlink ref="D188" r:id="rId1" xr:uid="{F649C04B-67E8-43C3-B438-D648FEF9DA05}"/>
  </hyperlinks>
  <pageMargins left="0.25" right="0.25" top="0.75" bottom="0.75" header="0.3" footer="0.3"/>
  <pageSetup paperSize="9" scale="74" fitToHeight="0" orientation="portrait" r:id="rId2"/>
  <headerFooter>
    <oddFooter>Pagina &amp;P van &amp;N</oddFooter>
  </headerFooter>
  <customProperties>
    <customPr name="_pios_id" r:id="rId3"/>
  </customProperties>
  <ignoredErrors>
    <ignoredError sqref="H62:H63 N147:N148 N171:N172 H175:H180 N78:N79 N102 N124:N125 H43:H51 N43:N52 N67:N76 H67:H75 N91:N97 H91:H97 N114:N121 H114:H121 N137:N144 H137:H144 N161:N168 H161:H168 H57:H58 H59:H61 H104 H127 H150 H174 H81:H87 H106:H108 H105 H109:H110 H129:H131 H128 H132:H133 H152:H155 H151 H156:H157 H181 N98 H98 N100 N170 N146 N123 H52:H55 N53:N55 H76:H79 H99:H102 H122:H125 H145:H148 H169:H172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13</xdr:col>
                    <xdr:colOff>495300</xdr:colOff>
                    <xdr:row>24</xdr:row>
                    <xdr:rowOff>31750</xdr:rowOff>
                  </from>
                  <to>
                    <xdr:col>14</xdr:col>
                    <xdr:colOff>107950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13</xdr:col>
                    <xdr:colOff>488950</xdr:colOff>
                    <xdr:row>24</xdr:row>
                    <xdr:rowOff>152400</xdr:rowOff>
                  </from>
                  <to>
                    <xdr:col>14</xdr:col>
                    <xdr:colOff>76200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13</xdr:col>
                    <xdr:colOff>495300</xdr:colOff>
                    <xdr:row>25</xdr:row>
                    <xdr:rowOff>152400</xdr:rowOff>
                  </from>
                  <to>
                    <xdr:col>14</xdr:col>
                    <xdr:colOff>69850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13</xdr:col>
                    <xdr:colOff>495300</xdr:colOff>
                    <xdr:row>26</xdr:row>
                    <xdr:rowOff>152400</xdr:rowOff>
                  </from>
                  <to>
                    <xdr:col>14</xdr:col>
                    <xdr:colOff>107950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13</xdr:col>
                    <xdr:colOff>495300</xdr:colOff>
                    <xdr:row>22</xdr:row>
                    <xdr:rowOff>539750</xdr:rowOff>
                  </from>
                  <to>
                    <xdr:col>14</xdr:col>
                    <xdr:colOff>107950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13</xdr:col>
                    <xdr:colOff>495300</xdr:colOff>
                    <xdr:row>27</xdr:row>
                    <xdr:rowOff>158750</xdr:rowOff>
                  </from>
                  <to>
                    <xdr:col>14</xdr:col>
                    <xdr:colOff>82550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25</xdr:row>
                    <xdr:rowOff>0</xdr:rowOff>
                  </from>
                  <to>
                    <xdr:col>4</xdr:col>
                    <xdr:colOff>234950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4</xdr:col>
                    <xdr:colOff>6350</xdr:colOff>
                    <xdr:row>26</xdr:row>
                    <xdr:rowOff>0</xdr:rowOff>
                  </from>
                  <to>
                    <xdr:col>4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4</xdr:col>
                    <xdr:colOff>6350</xdr:colOff>
                    <xdr:row>27</xdr:row>
                    <xdr:rowOff>0</xdr:rowOff>
                  </from>
                  <to>
                    <xdr:col>4</xdr:col>
                    <xdr:colOff>228600</xdr:colOff>
                    <xdr:row>28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4</xdr:col>
                    <xdr:colOff>6350</xdr:colOff>
                    <xdr:row>28</xdr:row>
                    <xdr:rowOff>0</xdr:rowOff>
                  </from>
                  <to>
                    <xdr:col>4</xdr:col>
                    <xdr:colOff>234950</xdr:colOff>
                    <xdr:row>29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4</xdr:col>
                    <xdr:colOff>6350</xdr:colOff>
                    <xdr:row>32</xdr:row>
                    <xdr:rowOff>0</xdr:rowOff>
                  </from>
                  <to>
                    <xdr:col>4</xdr:col>
                    <xdr:colOff>228600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4</xdr:col>
                    <xdr:colOff>6350</xdr:colOff>
                    <xdr:row>33</xdr:row>
                    <xdr:rowOff>0</xdr:rowOff>
                  </from>
                  <to>
                    <xdr:col>4</xdr:col>
                    <xdr:colOff>234950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4</xdr:col>
                    <xdr:colOff>6350</xdr:colOff>
                    <xdr:row>34</xdr:row>
                    <xdr:rowOff>44450</xdr:rowOff>
                  </from>
                  <to>
                    <xdr:col>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4</xdr:col>
                    <xdr:colOff>6350</xdr:colOff>
                    <xdr:row>35</xdr:row>
                    <xdr:rowOff>0</xdr:rowOff>
                  </from>
                  <to>
                    <xdr:col>4</xdr:col>
                    <xdr:colOff>228600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4</xdr:col>
                    <xdr:colOff>6350</xdr:colOff>
                    <xdr:row>31</xdr:row>
                    <xdr:rowOff>0</xdr:rowOff>
                  </from>
                  <to>
                    <xdr:col>4</xdr:col>
                    <xdr:colOff>260350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4</xdr:col>
                    <xdr:colOff>6350</xdr:colOff>
                    <xdr:row>36</xdr:row>
                    <xdr:rowOff>0</xdr:rowOff>
                  </from>
                  <to>
                    <xdr:col>4</xdr:col>
                    <xdr:colOff>234950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4</xdr:col>
                    <xdr:colOff>6350</xdr:colOff>
                    <xdr:row>32</xdr:row>
                    <xdr:rowOff>0</xdr:rowOff>
                  </from>
                  <to>
                    <xdr:col>4</xdr:col>
                    <xdr:colOff>228600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4</xdr:col>
                    <xdr:colOff>6350</xdr:colOff>
                    <xdr:row>33</xdr:row>
                    <xdr:rowOff>0</xdr:rowOff>
                  </from>
                  <to>
                    <xdr:col>4</xdr:col>
                    <xdr:colOff>234950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4</xdr:col>
                    <xdr:colOff>6350</xdr:colOff>
                    <xdr:row>35</xdr:row>
                    <xdr:rowOff>0</xdr:rowOff>
                  </from>
                  <to>
                    <xdr:col>4</xdr:col>
                    <xdr:colOff>228600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4</xdr:col>
                    <xdr:colOff>6350</xdr:colOff>
                    <xdr:row>31</xdr:row>
                    <xdr:rowOff>0</xdr:rowOff>
                  </from>
                  <to>
                    <xdr:col>4</xdr:col>
                    <xdr:colOff>260350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4</xdr:col>
                    <xdr:colOff>6350</xdr:colOff>
                    <xdr:row>36</xdr:row>
                    <xdr:rowOff>0</xdr:rowOff>
                  </from>
                  <to>
                    <xdr:col>4</xdr:col>
                    <xdr:colOff>234950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15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22</xdr:row>
                    <xdr:rowOff>565150</xdr:rowOff>
                  </from>
                  <to>
                    <xdr:col>4</xdr:col>
                    <xdr:colOff>260350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15">
              <controlPr locked="0" defaultSize="0" autoFill="0" autoLine="0" autoPict="0">
                <anchor moveWithCells="1">
                  <from>
                    <xdr:col>4</xdr:col>
                    <xdr:colOff>6350</xdr:colOff>
                    <xdr:row>24</xdr:row>
                    <xdr:rowOff>0</xdr:rowOff>
                  </from>
                  <to>
                    <xdr:col>4</xdr:col>
                    <xdr:colOff>234950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30</xdr:row>
                    <xdr:rowOff>457200</xdr:rowOff>
                  </from>
                  <to>
                    <xdr:col>14</xdr:col>
                    <xdr:colOff>114300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32</xdr:row>
                    <xdr:rowOff>6350</xdr:rowOff>
                  </from>
                  <to>
                    <xdr:col>14</xdr:col>
                    <xdr:colOff>114300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33</xdr:row>
                    <xdr:rowOff>6350</xdr:rowOff>
                  </from>
                  <to>
                    <xdr:col>14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34</xdr:row>
                    <xdr:rowOff>31750</xdr:rowOff>
                  </from>
                  <to>
                    <xdr:col>14</xdr:col>
                    <xdr:colOff>114300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35</xdr:row>
                    <xdr:rowOff>6350</xdr:rowOff>
                  </from>
                  <to>
                    <xdr:col>14</xdr:col>
                    <xdr:colOff>114300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0">
              <controlPr defaultSize="0" autoFill="0" autoLine="0" autoPict="0">
                <anchor moveWithCells="1">
                  <from>
                    <xdr:col>13</xdr:col>
                    <xdr:colOff>527050</xdr:colOff>
                    <xdr:row>36</xdr:row>
                    <xdr:rowOff>6350</xdr:rowOff>
                  </from>
                  <to>
                    <xdr:col>14</xdr:col>
                    <xdr:colOff>120650</xdr:colOff>
                    <xdr:row>37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9B31E-E1AB-498E-B4F7-CE482BF4B539}"/>
</file>

<file path=customXml/itemProps2.xml><?xml version="1.0" encoding="utf-8"?>
<ds:datastoreItem xmlns:ds="http://schemas.openxmlformats.org/officeDocument/2006/customXml" ds:itemID="{CA3EDB47-6394-4DCE-9715-6751994A9538}"/>
</file>

<file path=customXml/itemProps3.xml><?xml version="1.0" encoding="utf-8"?>
<ds:datastoreItem xmlns:ds="http://schemas.openxmlformats.org/officeDocument/2006/customXml" ds:itemID="{BE60024D-5E09-4BC6-A504-654F7F079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Uitgeverij VAN 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Kaat De Veirman</cp:lastModifiedBy>
  <cp:revision/>
  <dcterms:created xsi:type="dcterms:W3CDTF">2012-09-21T08:01:31Z</dcterms:created>
  <dcterms:modified xsi:type="dcterms:W3CDTF">2023-12-18T15:49:27Z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Order">
    <vt:r8>2688800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