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0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625AB019-6BB1-4C8B-B9B2-8EA8798B2E0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kenroute" sheetId="1" r:id="rId1"/>
  </sheets>
  <definedNames>
    <definedName name="_xlnm.Print_Titles" localSheetId="0">Rekenroute!$5:$6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1" i="1" l="1"/>
  <c r="C81" i="1" s="1"/>
  <c r="B82" i="1"/>
  <c r="C82" i="1" s="1"/>
  <c r="L82" i="1" s="1"/>
  <c r="B83" i="1"/>
  <c r="C83" i="1" s="1"/>
  <c r="L83" i="1" s="1"/>
  <c r="B84" i="1"/>
  <c r="C84" i="1" s="1"/>
  <c r="L84" i="1" s="1"/>
  <c r="M84" i="1" s="1"/>
  <c r="B85" i="1"/>
  <c r="C85" i="1" s="1"/>
  <c r="B86" i="1"/>
  <c r="C86" i="1" s="1"/>
  <c r="B88" i="1"/>
  <c r="C88" i="1" s="1"/>
  <c r="B75" i="1"/>
  <c r="C75" i="1" s="1"/>
  <c r="L75" i="1" s="1"/>
  <c r="B76" i="1"/>
  <c r="C76" i="1" s="1"/>
  <c r="B77" i="1"/>
  <c r="C77" i="1" s="1"/>
  <c r="B78" i="1"/>
  <c r="C78" i="1"/>
  <c r="L78" i="1"/>
  <c r="B79" i="1"/>
  <c r="C79" i="1"/>
  <c r="L79" i="1" s="1"/>
  <c r="B80" i="1"/>
  <c r="C80" i="1"/>
  <c r="B72" i="1"/>
  <c r="C72" i="1" s="1"/>
  <c r="B73" i="1"/>
  <c r="C73" i="1" s="1"/>
  <c r="L73" i="1" s="1"/>
  <c r="M73" i="1" s="1"/>
  <c r="B71" i="1"/>
  <c r="C71" i="1" s="1"/>
  <c r="L71" i="1" s="1"/>
  <c r="L65" i="1"/>
  <c r="M65" i="1"/>
  <c r="L66" i="1"/>
  <c r="M66" i="1" s="1"/>
  <c r="L67" i="1"/>
  <c r="M67" i="1" s="1"/>
  <c r="L68" i="1"/>
  <c r="M68" i="1" s="1"/>
  <c r="L69" i="1"/>
  <c r="M69" i="1" s="1"/>
  <c r="L70" i="1"/>
  <c r="M70" i="1" s="1"/>
  <c r="B62" i="1"/>
  <c r="C62" i="1" s="1"/>
  <c r="B49" i="1"/>
  <c r="C49" i="1" s="1"/>
  <c r="B50" i="1"/>
  <c r="C50" i="1" s="1"/>
  <c r="B51" i="1"/>
  <c r="C51" i="1" s="1"/>
  <c r="B52" i="1"/>
  <c r="C52" i="1" s="1"/>
  <c r="L52" i="1" s="1"/>
  <c r="M52" i="1" s="1"/>
  <c r="B53" i="1"/>
  <c r="C53" i="1" s="1"/>
  <c r="L53" i="1" s="1"/>
  <c r="B54" i="1"/>
  <c r="C54" i="1" s="1"/>
  <c r="B55" i="1"/>
  <c r="C55" i="1" s="1"/>
  <c r="B48" i="1"/>
  <c r="B46" i="1"/>
  <c r="C46" i="1" s="1"/>
  <c r="L46" i="1" s="1"/>
  <c r="B45" i="1"/>
  <c r="C45" i="1" s="1"/>
  <c r="L45" i="1" s="1"/>
  <c r="B57" i="1"/>
  <c r="C57" i="1" s="1"/>
  <c r="L32" i="1"/>
  <c r="M32" i="1" s="1"/>
  <c r="L33" i="1"/>
  <c r="M33" i="1" s="1"/>
  <c r="L34" i="1"/>
  <c r="M34" i="1" s="1"/>
  <c r="L40" i="1"/>
  <c r="M40" i="1"/>
  <c r="L41" i="1"/>
  <c r="M41" i="1" s="1"/>
  <c r="L42" i="1"/>
  <c r="M42" i="1" s="1"/>
  <c r="L43" i="1"/>
  <c r="M43" i="1" s="1"/>
  <c r="L44" i="1"/>
  <c r="M44" i="1" s="1"/>
  <c r="L74" i="1"/>
  <c r="L47" i="1"/>
  <c r="C48" i="1"/>
  <c r="L48" i="1" s="1"/>
  <c r="C64" i="1"/>
  <c r="L64" i="1" s="1"/>
  <c r="M64" i="1" s="1"/>
  <c r="B58" i="1"/>
  <c r="C58" i="1" s="1"/>
  <c r="L58" i="1" s="1"/>
  <c r="B38" i="1"/>
  <c r="C38" i="1" s="1"/>
  <c r="L38" i="1" s="1"/>
  <c r="L51" i="1" l="1"/>
  <c r="M51" i="1" s="1"/>
  <c r="L76" i="1"/>
  <c r="M76" i="1"/>
  <c r="L62" i="1"/>
  <c r="M46" i="1"/>
  <c r="L85" i="1"/>
  <c r="M85" i="1" s="1"/>
  <c r="M45" i="1"/>
  <c r="M78" i="1"/>
  <c r="M48" i="1"/>
  <c r="L80" i="1"/>
  <c r="M80" i="1" s="1"/>
  <c r="L49" i="1"/>
  <c r="M49" i="1" s="1"/>
  <c r="L72" i="1"/>
  <c r="M72" i="1" s="1"/>
  <c r="L81" i="1"/>
  <c r="M81" i="1" s="1"/>
  <c r="L55" i="1"/>
  <c r="M55" i="1" s="1"/>
  <c r="L54" i="1"/>
  <c r="M54" i="1"/>
  <c r="L88" i="1"/>
  <c r="M88" i="1" s="1"/>
  <c r="L86" i="1"/>
  <c r="M86" i="1" s="1"/>
  <c r="L77" i="1"/>
  <c r="M77" i="1" s="1"/>
  <c r="L50" i="1"/>
  <c r="M50" i="1"/>
  <c r="M53" i="1"/>
  <c r="L57" i="1"/>
  <c r="M57" i="1" s="1"/>
  <c r="M38" i="1"/>
  <c r="M79" i="1"/>
  <c r="M75" i="1"/>
  <c r="M83" i="1"/>
  <c r="M58" i="1"/>
  <c r="M82" i="1"/>
  <c r="M71" i="1"/>
  <c r="L91" i="1" l="1"/>
  <c r="M62" i="1"/>
  <c r="L92" i="1"/>
  <c r="L90" i="1"/>
</calcChain>
</file>

<file path=xl/sharedStrings.xml><?xml version="1.0" encoding="utf-8"?>
<sst xmlns="http://schemas.openxmlformats.org/spreadsheetml/2006/main" count="177" uniqueCount="141">
  <si>
    <t>Prijslijst 2026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</si>
  <si>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</si>
  <si>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</si>
  <si>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</si>
  <si>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</si>
  <si>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</si>
  <si>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</si>
  <si>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</si>
  <si>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</si>
  <si>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(=verdiepingschrifte</t>
    </r>
    <r>
      <rPr>
        <b/>
        <i/>
        <sz val="8"/>
        <rFont val="Calibri"/>
        <family val="2"/>
        <scheme val="minor"/>
      </rPr>
      <t>n)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</si>
  <si>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correctiesleutel)</t>
    </r>
  </si>
  <si>
    <t>STAP 3: De totale prijs wordt automatisch berekend. Breng manueel wijzigingen aan indien gewenst.</t>
  </si>
  <si>
    <r>
      <t xml:space="preserve">START JOUW SCHOOL IN 2026 MET REKENROUTE?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. PER LEERJAAR KRIJGT DE SCHOOL: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</si>
  <si>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HANDLEIDING</t>
    </r>
    <r>
      <rPr>
        <sz val="11"/>
        <color theme="1"/>
        <rFont val="Calibri"/>
        <family val="2"/>
        <scheme val="minor"/>
      </rPr>
      <t xml:space="preserve"> VAN ELK DEEL (A-D/A-F),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</si>
  <si>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SET WANDPLATEN</t>
    </r>
    <r>
      <rPr>
        <sz val="11"/>
        <color theme="1"/>
        <rFont val="Calibri"/>
        <family val="2"/>
        <scheme val="minor"/>
      </rPr>
      <t xml:space="preserve">, EXTRA WANDPLATEN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</si>
  <si>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- 3 </t>
    </r>
    <r>
      <rPr>
        <b/>
        <sz val="11"/>
        <color theme="1"/>
        <rFont val="Calibri"/>
        <family val="2"/>
        <scheme val="minor"/>
      </rPr>
      <t>GRATIS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CORRECTIESLEUTELS</t>
    </r>
    <r>
      <rPr>
        <sz val="11"/>
        <color theme="1"/>
        <rFont val="Calibri"/>
        <family val="2"/>
        <scheme val="minor"/>
      </rPr>
      <t xml:space="preserve"> VAN ELK DEEL (A-D/A-F), EXTRA CORRECTIESLEUTELS AAN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 </t>
    </r>
  </si>
  <si>
    <t>START JOUW SCHOOL IN 2026 MET LEERJAAR 1 EN 2? 
DAN GELDEN DEZE VOORWAARDEN OOK VOOR DE ANDERE LEERJAREN ZODRA DEZE BESCHIKBAAR ZIJN IN 2027 EN 2028.</t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</si>
  <si>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</si>
  <si>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t>Aantal</t>
  </si>
  <si>
    <t>Titel</t>
  </si>
  <si>
    <t>Bestelnummer</t>
  </si>
  <si>
    <t>Prijs in euro</t>
  </si>
  <si>
    <t>korting</t>
  </si>
  <si>
    <t>Totale prijs in euro</t>
  </si>
  <si>
    <t>KLEUTERS</t>
  </si>
  <si>
    <t xml:space="preserve">  Rekenroute kleuters - inspiratie- en kopieermap - oudste kleuters</t>
  </si>
  <si>
    <t>978-94-651-4819-9</t>
  </si>
  <si>
    <t xml:space="preserve">  Rekenroute kleuters - vertelplaten</t>
  </si>
  <si>
    <t>978-94-651-4820-5</t>
  </si>
  <si>
    <t xml:space="preserve">  Rekenroute kleuters - woordkaarten</t>
  </si>
  <si>
    <t>978-94-651-4821-2</t>
  </si>
  <si>
    <t>LEERJAAR 1</t>
  </si>
  <si>
    <t>Leerlingenmateriaal</t>
  </si>
  <si>
    <t xml:space="preserve">  Rekenroute 1 - pakket: werkschrift A-D + Bingel</t>
  </si>
  <si>
    <t>978-94-651-4677-5</t>
  </si>
  <si>
    <t>∞</t>
  </si>
  <si>
    <t xml:space="preserve"> Indien je geen pakket bestelt, kan je de verschillende onderdelen van het pakket ook afzonderlijk bestellen </t>
  </si>
  <si>
    <t xml:space="preserve">  Rekenroute 1 - licentie Bingel</t>
  </si>
  <si>
    <t>978-94-651-4675-1</t>
  </si>
  <si>
    <t xml:space="preserve">  Rekenroute 1 - werkschrift A</t>
  </si>
  <si>
    <t>978-94-651-4785-7</t>
  </si>
  <si>
    <t xml:space="preserve">  Rekenroute 1 - werkschrift B</t>
  </si>
  <si>
    <t>978-94-651-4786-4</t>
  </si>
  <si>
    <t xml:space="preserve">  Rekenroute 1 - werkschrift C</t>
  </si>
  <si>
    <t>978-94-651-4787-1</t>
  </si>
  <si>
    <t xml:space="preserve">  Rekenroute 1 - werkschrift D</t>
  </si>
  <si>
    <t>978-94-651-4788-8</t>
  </si>
  <si>
    <t xml:space="preserve">  Rekenroute 1 - verdiepingsschrift A/B</t>
  </si>
  <si>
    <t>978-94-651-4793-2</t>
  </si>
  <si>
    <t>±</t>
  </si>
  <si>
    <t xml:space="preserve">  Rekenroute 1 - verdiepingsschrift C/D</t>
  </si>
  <si>
    <t>978-94-651-4794-9</t>
  </si>
  <si>
    <t>Leerkrachtenmateriaal</t>
  </si>
  <si>
    <t xml:space="preserve">  Rekenroute 1 - handleiding A</t>
  </si>
  <si>
    <t>978-94-651-4781-9</t>
  </si>
  <si>
    <t>B</t>
  </si>
  <si>
    <t xml:space="preserve">  Rekenroute 1 - handleiding B</t>
  </si>
  <si>
    <t>978-94-651-4782-6</t>
  </si>
  <si>
    <t xml:space="preserve">  Rekenroute 1 - handleiding C</t>
  </si>
  <si>
    <t>978-94-651-4783-3</t>
  </si>
  <si>
    <t xml:space="preserve">  Rekenroute 1 - handleiding D</t>
  </si>
  <si>
    <t>978-94-651-4784-0</t>
  </si>
  <si>
    <t xml:space="preserve">  Rekenroute 1 - correctiesleutel werkschrift A</t>
  </si>
  <si>
    <t>978-94-651-4789-5</t>
  </si>
  <si>
    <t xml:space="preserve">  Rekenroute 1 - correctiesleutel werkschrift B</t>
  </si>
  <si>
    <t>978-94-651-4790-1</t>
  </si>
  <si>
    <t xml:space="preserve">  Rekenroute 1 - correctiesleutel werkschrift C</t>
  </si>
  <si>
    <t>978-94-651-4791-8</t>
  </si>
  <si>
    <t xml:space="preserve">  Rekenroute 1 - correctiesleutel werkschrift D</t>
  </si>
  <si>
    <t>978-94-651-4792-5</t>
  </si>
  <si>
    <t>Klasmateriaal</t>
  </si>
  <si>
    <t xml:space="preserve">  Rekenroute 1 - voorleesverhaal Gebonk op Bonk</t>
  </si>
  <si>
    <t>978-94-651-4796-3</t>
  </si>
  <si>
    <t xml:space="preserve">  Rekenroute 1 - wandplaten</t>
  </si>
  <si>
    <t>978-94-651-4795-6</t>
  </si>
  <si>
    <t>LEERJAAR 2</t>
  </si>
  <si>
    <t xml:space="preserve">  Rekenroute 2 - pakket: werkschrift A-F + Bingel</t>
  </si>
  <si>
    <t>978-94-651-4678-2</t>
  </si>
  <si>
    <t xml:space="preserve">Indien je geen pakket bestelt, kan je de verschillende onderdelen van het pakket ook afzonderlijk bestellen </t>
  </si>
  <si>
    <t xml:space="preserve">  Rekenroute 2 - licentie Bingel</t>
  </si>
  <si>
    <t>978-94-651-4676-8</t>
  </si>
  <si>
    <t xml:space="preserve">  Rekenroute 2 - werkschrift A</t>
  </si>
  <si>
    <t>978-94-651-4803-8</t>
  </si>
  <si>
    <t xml:space="preserve">  Rekenroute 2 - werkschrift B</t>
  </si>
  <si>
    <t>978-94-651-4804-5</t>
  </si>
  <si>
    <t xml:space="preserve">  Rekenroute 2 - werkschrift C</t>
  </si>
  <si>
    <t>978-94-651-4805-2</t>
  </si>
  <si>
    <t xml:space="preserve">  Rekenroute 2 - werkschrift D</t>
  </si>
  <si>
    <t>978-94-651-4806-9</t>
  </si>
  <si>
    <t xml:space="preserve">  Rekenroute 2 - werkschrift E</t>
  </si>
  <si>
    <t>978-94-651-4807-6</t>
  </si>
  <si>
    <t xml:space="preserve">  Rekenroute 2 - werkschrift F</t>
  </si>
  <si>
    <t>978-94-651-4808-3</t>
  </si>
  <si>
    <t xml:space="preserve">  Rekenroute 2 - verdiepingsschrift A/B</t>
  </si>
  <si>
    <t>978-94-651-4815-1</t>
  </si>
  <si>
    <t xml:space="preserve">  Rekenroute 2 - verdiepingsschrift C/D</t>
  </si>
  <si>
    <t>978-94-651-4816-8</t>
  </si>
  <si>
    <t xml:space="preserve">  Rekenroute 2 - verdiepingsschrift E/F</t>
  </si>
  <si>
    <t>978-94-651-4817-5</t>
  </si>
  <si>
    <t xml:space="preserve">  Rekenroute 2 - handleiding A</t>
  </si>
  <si>
    <t>978-94-651-4797-0</t>
  </si>
  <si>
    <t xml:space="preserve">  Rekenroute 2 - handleiding B</t>
  </si>
  <si>
    <t>978-94-651-4798-7</t>
  </si>
  <si>
    <t xml:space="preserve">  Rekenroute 2 - handleiding C</t>
  </si>
  <si>
    <t>978-94-651-4799-4</t>
  </si>
  <si>
    <t xml:space="preserve">  Rekenroute 2 - handleiding D</t>
  </si>
  <si>
    <t>978-94-651-4800-7</t>
  </si>
  <si>
    <t xml:space="preserve">  Rekenroute 2 - handleiding E</t>
  </si>
  <si>
    <t>978-94-651-4801-4</t>
  </si>
  <si>
    <t xml:space="preserve">  Rekenroute 2 - handleiding F</t>
  </si>
  <si>
    <t>978-94-651-4802-1</t>
  </si>
  <si>
    <t xml:space="preserve">  Rekenroute 2 - correctiesleutel werkschrift A</t>
  </si>
  <si>
    <t>978-94-651-4809-0</t>
  </si>
  <si>
    <t xml:space="preserve">  Rekenroute 2 - correctiesleutel werkschrift B</t>
  </si>
  <si>
    <t>978-94-651-4810-6</t>
  </si>
  <si>
    <t xml:space="preserve">  Rekenroute 2 - correctiesleutel werkschrift C</t>
  </si>
  <si>
    <t>978-94-651-4811-3</t>
  </si>
  <si>
    <t xml:space="preserve">  Rekenroute 2 - correctiesleutel werkschrift D</t>
  </si>
  <si>
    <t>978-94-651-4812-0</t>
  </si>
  <si>
    <t xml:space="preserve">  Rekenroute 2 - correctiesleutel werkschrift E</t>
  </si>
  <si>
    <t>978-94-651-4813-7</t>
  </si>
  <si>
    <t xml:space="preserve">  Rekenroute 2 - correctiesleutel werkschrift F</t>
  </si>
  <si>
    <t>978-94-651-4814-4</t>
  </si>
  <si>
    <t xml:space="preserve">  Rekenroute 2 - wandplaten</t>
  </si>
  <si>
    <t>978-94-651-4818-2</t>
  </si>
  <si>
    <t>TOTALE PRIJS</t>
  </si>
  <si>
    <t xml:space="preserve">   -&gt; JAARLIJKSE PRIJS (obv prijzen 2026)</t>
  </si>
  <si>
    <t xml:space="preserve">   -&gt; WAARDE KORTING EN GRATIS MATERIAAL IN 2026</t>
  </si>
  <si>
    <t>Digitale ondersteuning bij REKENROUTE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</si>
  <si>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</si>
  <si>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</si>
  <si>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</si>
  <si>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</si>
  <si>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</si>
  <si>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facultatief</t>
  </si>
  <si>
    <t>STAP 4: bestellen doe je via de webshop www.vanin.be  (dit is een prijslijst en geen bestelformulier).</t>
  </si>
  <si>
    <t>versie 18 feb 2026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</si>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</sst>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 [$€-413]\ * #,##0.00_ ;_ [$€-413]\ * \-#,##0.00_ ;_ [$€-413]\ * &quot;-&quot;??_ ;_ @_ "/>
  </numFmts>
  <fonts count="30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0" applyNumberFormat="0" applyFill="0" applyBorder="0" applyAlignment="0" applyProtection="0"/>
    <xf numFmtId="164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152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4" fontId="4" fillId="0" borderId="7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Protection="1">
      <protection hidden="1"/>
    </xf>
    <xf numFmtId="0" fontId="4" fillId="0" borderId="2" xfId="0" applyFont="1" applyBorder="1" applyAlignment="1" applyProtection="1">
      <alignment horizontal="center"/>
      <protection hidden="1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0" fontId="0" fillId="7" borderId="0" xfId="0" applyFill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3" fillId="3" borderId="5" xfId="0" applyNumberFormat="1" applyFont="1" applyFill="1" applyBorder="1"/>
    <xf numFmtId="2" fontId="4" fillId="0" borderId="7" xfId="0" applyNumberFormat="1" applyFont="1" applyBorder="1"/>
    <xf numFmtId="0" fontId="0" fillId="0" borderId="2" xfId="0" applyBorder="1" applyAlignment="1">
      <alignment horizontal="center"/>
    </xf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0" fontId="22" fillId="0" borderId="0" xfId="0" applyFont="1" applyAlignment="1">
      <alignment horizontal="center"/>
    </xf>
    <xf numFmtId="165" fontId="5" fillId="0" borderId="2" xfId="0" applyNumberFormat="1" applyFont="1" applyBorder="1" applyAlignment="1">
      <alignment horizontal="right" wrapText="1"/>
    </xf>
    <xf numFmtId="165" fontId="3" fillId="3" borderId="2" xfId="0" applyNumberFormat="1" applyFont="1" applyFill="1" applyBorder="1"/>
    <xf numFmtId="0" fontId="4" fillId="0" borderId="11" xfId="0" applyFont="1" applyBorder="1"/>
    <xf numFmtId="0" fontId="4" fillId="0" borderId="12" xfId="0" applyFont="1" applyBorder="1"/>
    <xf numFmtId="0" fontId="4" fillId="0" borderId="9" xfId="0" applyFont="1" applyBorder="1"/>
    <xf numFmtId="0" fontId="4" fillId="0" borderId="14" xfId="0" applyFont="1" applyBorder="1" applyAlignment="1">
      <alignment horizontal="center"/>
    </xf>
    <xf numFmtId="0" fontId="3" fillId="3" borderId="10" xfId="0" applyFont="1" applyFill="1" applyBorder="1"/>
    <xf numFmtId="164" fontId="4" fillId="0" borderId="13" xfId="5" applyFont="1" applyBorder="1"/>
    <xf numFmtId="164" fontId="4" fillId="0" borderId="14" xfId="5" applyFont="1" applyBorder="1"/>
    <xf numFmtId="0" fontId="3" fillId="3" borderId="8" xfId="0" applyFont="1" applyFill="1" applyBorder="1"/>
    <xf numFmtId="0" fontId="4" fillId="0" borderId="0" xfId="0" applyFont="1" applyAlignment="1">
      <alignment horizontal="center"/>
    </xf>
    <xf numFmtId="0" fontId="4" fillId="10" borderId="4" xfId="0" applyFont="1" applyFill="1" applyBorder="1"/>
    <xf numFmtId="0" fontId="4" fillId="10" borderId="6" xfId="0" applyFont="1" applyFill="1" applyBorder="1"/>
    <xf numFmtId="0" fontId="4" fillId="10" borderId="5" xfId="0" applyFont="1" applyFill="1" applyBorder="1"/>
    <xf numFmtId="0" fontId="4" fillId="10" borderId="0" xfId="0" applyFont="1" applyFill="1"/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left"/>
    </xf>
    <xf numFmtId="0" fontId="23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4" xfId="0" applyFont="1" applyBorder="1" applyAlignment="1" applyProtection="1">
      <alignment horizontal="center"/>
      <protection locked="0"/>
    </xf>
    <xf numFmtId="0" fontId="4" fillId="0" borderId="8" xfId="0" applyFont="1" applyBorder="1" applyAlignment="1">
      <alignment horizontal="center"/>
    </xf>
    <xf numFmtId="0" fontId="23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2" fontId="24" fillId="8" borderId="2" xfId="0" applyNumberFormat="1" applyFont="1" applyFill="1" applyBorder="1" applyAlignment="1">
      <alignment horizontal="center"/>
    </xf>
    <xf numFmtId="0" fontId="3" fillId="3" borderId="9" xfId="0" applyFont="1" applyFill="1" applyBorder="1"/>
    <xf numFmtId="4" fontId="3" fillId="3" borderId="10" xfId="0" applyNumberFormat="1" applyFont="1" applyFill="1" applyBorder="1" applyAlignment="1">
      <alignment horizontal="right"/>
    </xf>
    <xf numFmtId="0" fontId="4" fillId="0" borderId="18" xfId="0" applyFont="1" applyBorder="1" applyAlignment="1">
      <alignment horizontal="center"/>
    </xf>
    <xf numFmtId="164" fontId="4" fillId="0" borderId="18" xfId="5" applyFont="1" applyBorder="1"/>
    <xf numFmtId="0" fontId="4" fillId="0" borderId="5" xfId="0" applyFont="1" applyBorder="1" applyAlignment="1">
      <alignment horizontal="center"/>
    </xf>
    <xf numFmtId="164" fontId="4" fillId="0" borderId="5" xfId="5" applyFont="1" applyBorder="1"/>
    <xf numFmtId="0" fontId="8" fillId="0" borderId="0" xfId="0" applyFont="1"/>
    <xf numFmtId="0" fontId="8" fillId="0" borderId="0" xfId="0" quotePrefix="1" applyFont="1" applyAlignment="1">
      <alignment horizontal="left" wrapText="1"/>
    </xf>
    <xf numFmtId="0" fontId="0" fillId="7" borderId="2" xfId="0" applyFill="1" applyBorder="1" applyAlignment="1">
      <alignment horizontal="center"/>
    </xf>
    <xf numFmtId="9" fontId="4" fillId="0" borderId="2" xfId="6" applyFont="1" applyBorder="1"/>
    <xf numFmtId="9" fontId="3" fillId="3" borderId="4" xfId="6" applyFont="1" applyFill="1" applyBorder="1"/>
    <xf numFmtId="9" fontId="4" fillId="0" borderId="8" xfId="6" applyFont="1" applyBorder="1"/>
    <xf numFmtId="9" fontId="3" fillId="3" borderId="8" xfId="6" applyFont="1" applyFill="1" applyBorder="1"/>
    <xf numFmtId="9" fontId="4" fillId="0" borderId="7" xfId="6" applyFont="1" applyBorder="1"/>
    <xf numFmtId="9" fontId="0" fillId="0" borderId="2" xfId="6" applyFont="1" applyBorder="1" applyAlignment="1">
      <alignment horizontal="right"/>
    </xf>
    <xf numFmtId="9" fontId="4" fillId="0" borderId="14" xfId="6" applyFont="1" applyBorder="1"/>
    <xf numFmtId="9" fontId="3" fillId="3" borderId="6" xfId="6" applyFont="1" applyFill="1" applyBorder="1"/>
    <xf numFmtId="9" fontId="4" fillId="0" borderId="7" xfId="6" applyFont="1" applyBorder="1" applyAlignment="1">
      <alignment horizontal="right"/>
    </xf>
    <xf numFmtId="0" fontId="0" fillId="12" borderId="2" xfId="0" applyFill="1" applyBorder="1" applyAlignment="1">
      <alignment horizontal="center" vertical="center"/>
    </xf>
    <xf numFmtId="0" fontId="5" fillId="3" borderId="9" xfId="0" applyFont="1" applyFill="1" applyBorder="1"/>
    <xf numFmtId="0" fontId="5" fillId="3" borderId="6" xfId="0" applyFont="1" applyFill="1" applyBorder="1"/>
    <xf numFmtId="166" fontId="5" fillId="3" borderId="2" xfId="0" applyNumberFormat="1" applyFont="1" applyFill="1" applyBorder="1"/>
    <xf numFmtId="0" fontId="26" fillId="0" borderId="0" xfId="0" applyFont="1"/>
    <xf numFmtId="0" fontId="27" fillId="0" borderId="0" xfId="0" applyFont="1"/>
    <xf numFmtId="0" fontId="28" fillId="0" borderId="0" xfId="4" applyFont="1" applyBorder="1"/>
    <xf numFmtId="0" fontId="20" fillId="0" borderId="0" xfId="0" applyFont="1"/>
    <xf numFmtId="43" fontId="4" fillId="0" borderId="0" xfId="0" applyNumberFormat="1" applyFont="1"/>
    <xf numFmtId="1" fontId="3" fillId="0" borderId="2" xfId="2" applyNumberFormat="1" applyFont="1" applyFill="1" applyBorder="1" applyAlignment="1" applyProtection="1">
      <alignment horizontal="center" vertical="center" wrapText="1"/>
      <protection locked="0"/>
    </xf>
    <xf numFmtId="2" fontId="3" fillId="0" borderId="8" xfId="0" applyNumberFormat="1" applyFont="1" applyBorder="1"/>
    <xf numFmtId="2" fontId="3" fillId="3" borderId="8" xfId="0" applyNumberFormat="1" applyFont="1" applyFill="1" applyBorder="1"/>
    <xf numFmtId="2" fontId="0" fillId="0" borderId="2" xfId="0" applyNumberFormat="1" applyBorder="1"/>
    <xf numFmtId="164" fontId="4" fillId="0" borderId="2" xfId="5" applyFont="1" applyFill="1" applyBorder="1"/>
    <xf numFmtId="164" fontId="4" fillId="0" borderId="14" xfId="5" applyFont="1" applyFill="1" applyBorder="1"/>
    <xf numFmtId="0" fontId="29" fillId="9" borderId="0" xfId="0" applyFont="1" applyFill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8" fillId="11" borderId="19" xfId="0" quotePrefix="1" applyFont="1" applyFill="1" applyBorder="1" applyAlignment="1">
      <alignment horizontal="left" wrapText="1"/>
    </xf>
    <xf numFmtId="0" fontId="8" fillId="11" borderId="20" xfId="0" quotePrefix="1" applyFont="1" applyFill="1" applyBorder="1" applyAlignment="1">
      <alignment horizontal="left" wrapText="1"/>
    </xf>
    <xf numFmtId="0" fontId="8" fillId="11" borderId="21" xfId="0" quotePrefix="1" applyFont="1" applyFill="1" applyBorder="1" applyAlignment="1">
      <alignment horizontal="left" wrapText="1"/>
    </xf>
    <xf numFmtId="0" fontId="8" fillId="0" borderId="0" xfId="0" quotePrefix="1" applyFont="1" applyAlignment="1">
      <alignment horizontal="left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8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7">
    <cellStyle name="Hyperlink" xfId="4" builtinId="8"/>
    <cellStyle name="Komma" xfId="5" builtinId="3"/>
    <cellStyle name="Pro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  <cellStyle name="Standaard" xfId="0" builtinId="0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M$17" lockText="1" noThreeD="1"/>
</file>

<file path=xl/ctrlProps/ctrlProp2.xml><?xml version="1.0" encoding="utf-8"?>
<formControlPr xmlns="http://schemas.microsoft.com/office/spreadsheetml/2009/9/main" objectType="CheckBox" fmlaLink="$M$16" lockText="1" noThreeD="1"/>
</file>

<file path=xl/ctrlProps/ctrlProp3.xml><?xml version="1.0" encoding="utf-8"?>
<formControlPr xmlns="http://schemas.microsoft.com/office/spreadsheetml/2009/9/main" objectType="CheckBox" fmlaLink="$F$17" noThreeD="1"/>
</file>

<file path=xl/ctrlProps/ctrlProp4.xml><?xml version="1.0" encoding="utf-8"?>
<formControlPr xmlns="http://schemas.microsoft.com/office/spreadsheetml/2009/9/main" objectType="CheckBox" fmlaLink="$F$16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16</xdr:row>
          <xdr:rowOff>0</xdr:rowOff>
        </xdr:from>
        <xdr:to>
          <xdr:col>8</xdr:col>
          <xdr:colOff>228600</xdr:colOff>
          <xdr:row>17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15</xdr:row>
          <xdr:rowOff>0</xdr:rowOff>
        </xdr:from>
        <xdr:to>
          <xdr:col>8</xdr:col>
          <xdr:colOff>257175</xdr:colOff>
          <xdr:row>16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15</xdr:row>
          <xdr:rowOff>161925</xdr:rowOff>
        </xdr:from>
        <xdr:to>
          <xdr:col>3</xdr:col>
          <xdr:colOff>238125</xdr:colOff>
          <xdr:row>17</xdr:row>
          <xdr:rowOff>28575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14</xdr:row>
          <xdr:rowOff>542925</xdr:rowOff>
        </xdr:from>
        <xdr:to>
          <xdr:col>3</xdr:col>
          <xdr:colOff>219075</xdr:colOff>
          <xdr:row>15</xdr:row>
          <xdr:rowOff>171450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2031920</xdr:colOff>
      <xdr:row>1</xdr:row>
      <xdr:rowOff>7651</xdr:rowOff>
    </xdr:from>
    <xdr:to>
      <xdr:col>7</xdr:col>
      <xdr:colOff>250820</xdr:colOff>
      <xdr:row>2</xdr:row>
      <xdr:rowOff>253806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1BB71088-0522-FA43-C5C7-5D4D4301F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6679" y="244820"/>
          <a:ext cx="2285769" cy="559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Q147"/>
  <sheetViews>
    <sheetView showGridLines="0" showZeros="0" tabSelected="1" zoomScale="115" zoomScaleNormal="115" workbookViewId="0">
      <selection activeCell="C42" sqref="C42"/>
    </sheetView>
  </sheetViews>
  <sheetFormatPr defaultColWidth="9.140625" defaultRowHeight="15"/>
  <cols>
    <col min="1" max="1" width="5.85546875" customWidth="1"/>
    <col min="2" max="2" width="5.7109375" hidden="1" customWidth="1"/>
    <col min="3" max="3" width="14.85546875" customWidth="1"/>
    <col min="4" max="4" width="5" customWidth="1"/>
    <col min="5" max="5" width="38.140625" customWidth="1"/>
    <col min="6" max="6" width="11.140625" hidden="1" customWidth="1"/>
    <col min="7" max="7" width="20.140625" customWidth="1"/>
    <col min="8" max="8" width="18.140625" bestFit="1" customWidth="1"/>
    <col min="9" max="9" width="6.28515625" style="1" customWidth="1"/>
    <col min="10" max="11" width="9" style="1" customWidth="1"/>
    <col min="12" max="12" width="16.85546875" customWidth="1"/>
    <col min="13" max="13" width="9.42578125" hidden="1" customWidth="1"/>
  </cols>
  <sheetData>
    <row r="1" spans="1:13" ht="18.75">
      <c r="G1" s="66" t="s">
        <v>0</v>
      </c>
    </row>
    <row r="2" spans="1:13" ht="24.75" customHeight="1">
      <c r="E2" s="146"/>
      <c r="F2" s="146"/>
      <c r="G2" s="146"/>
      <c r="H2" s="146"/>
      <c r="I2" s="146"/>
      <c r="J2" s="6"/>
      <c r="K2" s="6"/>
    </row>
    <row r="3" spans="1:13" ht="24.75" customHeight="1">
      <c r="E3" s="146"/>
      <c r="F3" s="146"/>
      <c r="G3" s="146"/>
      <c r="H3" s="146"/>
      <c r="I3" s="146"/>
      <c r="J3" s="6"/>
      <c r="K3" s="6"/>
    </row>
    <row r="4" spans="1:13" s="11" customFormat="1" ht="18" customHeight="1">
      <c r="A4"/>
      <c r="B4"/>
      <c r="C4" s="63" t="s">
        <v>1</v>
      </c>
      <c r="D4" s="63"/>
      <c r="E4" s="64"/>
      <c r="F4" s="64"/>
      <c r="G4" s="64"/>
      <c r="H4" s="64"/>
      <c r="I4" s="64"/>
      <c r="J4" s="64"/>
      <c r="K4" s="64"/>
      <c r="L4" s="65"/>
    </row>
    <row r="5" spans="1:13" ht="27" customHeight="1">
      <c r="C5" s="5" t="s">
        <v>2</v>
      </c>
      <c r="D5" s="5"/>
      <c r="E5" s="147"/>
      <c r="F5" s="147"/>
      <c r="G5" s="147"/>
      <c r="H5" s="147"/>
      <c r="I5" s="147"/>
      <c r="J5" s="147"/>
      <c r="K5" s="147"/>
      <c r="L5" s="147"/>
    </row>
    <row r="6" spans="1:13" ht="14.25" customHeight="1">
      <c r="C6" s="5"/>
      <c r="D6" s="5"/>
      <c r="H6" s="6"/>
      <c r="I6" s="6"/>
      <c r="J6" s="6"/>
      <c r="K6" s="6"/>
    </row>
    <row r="7" spans="1:13" s="11" customFormat="1" ht="18" customHeight="1">
      <c r="A7"/>
      <c r="B7"/>
      <c r="C7" s="63" t="s">
        <v>3</v>
      </c>
      <c r="D7" s="63"/>
      <c r="E7" s="64"/>
      <c r="F7" s="64"/>
      <c r="G7" s="64"/>
      <c r="H7" s="64"/>
      <c r="I7" s="64"/>
      <c r="J7" s="64"/>
      <c r="K7" s="64"/>
      <c r="L7" s="65"/>
    </row>
    <row r="8" spans="1:13" ht="14.25" customHeight="1">
      <c r="C8" s="9"/>
      <c r="D8" s="9"/>
      <c r="H8" s="6"/>
      <c r="I8" s="6"/>
      <c r="J8" s="6"/>
      <c r="K8" s="6"/>
    </row>
    <row r="9" spans="1:13" ht="48" customHeight="1">
      <c r="C9" s="148" t="s">
        <v>4</v>
      </c>
      <c r="D9" s="148"/>
      <c r="E9" s="148"/>
      <c r="F9" s="10"/>
      <c r="H9" s="148" t="s">
        <v>5</v>
      </c>
      <c r="I9" s="148"/>
      <c r="J9" s="148"/>
      <c r="K9" s="148"/>
      <c r="L9" s="148"/>
    </row>
    <row r="10" spans="1:13" ht="14.25" customHeight="1">
      <c r="C10" s="13" t="s">
        <v>6</v>
      </c>
      <c r="D10" s="54"/>
      <c r="E10" s="14"/>
      <c r="F10" s="8"/>
      <c r="H10" s="13" t="s">
        <v>6</v>
      </c>
      <c r="I10" s="55"/>
      <c r="J10" s="15"/>
      <c r="K10" s="15"/>
      <c r="L10" s="14"/>
    </row>
    <row r="11" spans="1:13" ht="14.25" customHeight="1">
      <c r="C11" s="13" t="s">
        <v>7</v>
      </c>
      <c r="D11" s="54"/>
      <c r="E11" s="14"/>
      <c r="F11" s="8"/>
      <c r="H11" s="13" t="s">
        <v>7</v>
      </c>
      <c r="I11" s="55"/>
      <c r="J11" s="15"/>
      <c r="K11" s="15"/>
      <c r="L11" s="14"/>
    </row>
    <row r="12" spans="1:13" ht="14.25" customHeight="1">
      <c r="C12" s="5"/>
      <c r="D12" s="5"/>
      <c r="H12" s="7"/>
      <c r="I12" s="6"/>
      <c r="J12" s="6"/>
      <c r="K12" s="6"/>
    </row>
    <row r="13" spans="1:13" s="11" customFormat="1" ht="18" customHeight="1">
      <c r="A13"/>
      <c r="B13"/>
      <c r="C13" s="63" t="s">
        <v>8</v>
      </c>
      <c r="D13" s="63"/>
      <c r="E13" s="64"/>
      <c r="F13" s="64"/>
      <c r="G13" s="64"/>
      <c r="H13" s="64"/>
      <c r="I13" s="64"/>
      <c r="J13" s="64"/>
      <c r="K13" s="64"/>
      <c r="L13" s="65"/>
    </row>
    <row r="14" spans="1:13" ht="14.25" customHeight="1">
      <c r="C14" s="5"/>
      <c r="D14" s="5"/>
      <c r="H14" s="7"/>
      <c r="I14" s="6"/>
      <c r="J14" s="6"/>
      <c r="K14" s="6"/>
    </row>
    <row r="15" spans="1:13" ht="45.95" customHeight="1">
      <c r="C15" s="148" t="s">
        <v>9</v>
      </c>
      <c r="D15" s="148"/>
      <c r="E15" s="148"/>
      <c r="F15" s="10"/>
      <c r="H15" s="148" t="s">
        <v>10</v>
      </c>
      <c r="I15" s="148"/>
      <c r="J15" s="148"/>
      <c r="K15" s="148"/>
      <c r="L15" s="148"/>
      <c r="M15" s="6"/>
    </row>
    <row r="16" spans="1:13" ht="14.25" customHeight="1">
      <c r="C16" s="13" t="s">
        <v>6</v>
      </c>
      <c r="D16" s="14"/>
      <c r="E16" s="14"/>
      <c r="F16" s="45" t="b">
        <v>0</v>
      </c>
      <c r="H16" s="13" t="s">
        <v>6</v>
      </c>
      <c r="I16" s="41"/>
      <c r="J16" s="14"/>
      <c r="K16" s="14"/>
      <c r="L16" s="14"/>
      <c r="M16" s="2" t="b">
        <v>0</v>
      </c>
    </row>
    <row r="17" spans="1:13" ht="14.25" customHeight="1">
      <c r="C17" s="13" t="s">
        <v>7</v>
      </c>
      <c r="D17" s="14"/>
      <c r="E17" s="14"/>
      <c r="F17" s="45" t="b">
        <v>0</v>
      </c>
      <c r="H17" s="13" t="s">
        <v>7</v>
      </c>
      <c r="I17" s="41"/>
      <c r="J17" s="14"/>
      <c r="K17" s="14"/>
      <c r="L17" s="14"/>
      <c r="M17" s="2" t="b">
        <v>0</v>
      </c>
    </row>
    <row r="18" spans="1:13" ht="14.25" customHeight="1">
      <c r="H18" s="7"/>
      <c r="I18" s="6"/>
      <c r="J18" s="6"/>
      <c r="K18" s="6"/>
    </row>
    <row r="19" spans="1:13" ht="14.25" customHeight="1">
      <c r="I19"/>
      <c r="J19"/>
      <c r="K19"/>
    </row>
    <row r="20" spans="1:13" s="11" customFormat="1" ht="18" customHeight="1">
      <c r="A20"/>
      <c r="B20"/>
      <c r="C20" s="63" t="s">
        <v>11</v>
      </c>
      <c r="D20" s="63"/>
      <c r="E20" s="64"/>
      <c r="F20" s="64"/>
      <c r="G20" s="64"/>
      <c r="H20" s="64"/>
      <c r="I20" s="64"/>
      <c r="J20" s="64"/>
      <c r="K20" s="64"/>
      <c r="L20" s="65"/>
      <c r="M20" s="11">
        <v>0.9</v>
      </c>
    </row>
    <row r="21" spans="1:13" s="11" customFormat="1" ht="18" customHeight="1">
      <c r="A21"/>
      <c r="B21"/>
      <c r="C21" s="110" t="s">
        <v>12</v>
      </c>
    </row>
    <row r="22" spans="1:13" s="11" customFormat="1" ht="18" customHeight="1">
      <c r="A22"/>
      <c r="B22"/>
      <c r="C22" t="s">
        <v>13</v>
      </c>
    </row>
    <row r="23" spans="1:13" s="11" customFormat="1" ht="18" customHeight="1">
      <c r="A23"/>
      <c r="B23"/>
      <c r="C23" t="s">
        <v>14</v>
      </c>
    </row>
    <row r="24" spans="1:13" s="11" customFormat="1" ht="18" customHeight="1">
      <c r="A24"/>
      <c r="B24"/>
      <c r="C24" t="s">
        <v>15</v>
      </c>
    </row>
    <row r="25" spans="1:13" s="11" customFormat="1" ht="5.25" customHeight="1">
      <c r="A25"/>
      <c r="B25"/>
      <c r="C25"/>
    </row>
    <row r="26" spans="1:13" s="11" customFormat="1" ht="33.75" customHeight="1">
      <c r="A26"/>
      <c r="B26"/>
      <c r="C26" s="144" t="s">
        <v>16</v>
      </c>
      <c r="D26" s="144"/>
      <c r="E26" s="144"/>
      <c r="F26" s="144"/>
      <c r="G26" s="144"/>
      <c r="H26" s="144"/>
      <c r="I26" s="144"/>
      <c r="J26" s="144"/>
      <c r="K26" s="144"/>
      <c r="L26" s="144"/>
      <c r="M26" s="111"/>
    </row>
    <row r="27" spans="1:13" s="11" customFormat="1" ht="18" customHeight="1" thickBot="1">
      <c r="A27"/>
      <c r="B27"/>
    </row>
    <row r="28" spans="1:13" s="11" customFormat="1" ht="45.75" customHeight="1" thickBot="1">
      <c r="A28"/>
      <c r="B28"/>
      <c r="C28" s="141" t="s">
        <v>17</v>
      </c>
      <c r="D28" s="142"/>
      <c r="E28" s="142"/>
      <c r="F28" s="142"/>
      <c r="G28" s="142"/>
      <c r="H28" s="142"/>
      <c r="I28" s="142"/>
      <c r="J28" s="142"/>
      <c r="K28" s="142"/>
      <c r="L28" s="143"/>
    </row>
    <row r="29" spans="1:13" s="11" customFormat="1" ht="18" customHeight="1">
      <c r="A29"/>
      <c r="B29"/>
    </row>
    <row r="30" spans="1:13" s="3" customFormat="1" ht="25.5" customHeight="1">
      <c r="A30"/>
      <c r="B30"/>
      <c r="C30" s="47" t="s">
        <v>18</v>
      </c>
      <c r="D30" s="48" t="s">
        <v>19</v>
      </c>
      <c r="E30" s="21"/>
      <c r="F30" s="49"/>
      <c r="G30" s="50"/>
      <c r="H30" s="51" t="s">
        <v>20</v>
      </c>
      <c r="I30" s="52"/>
      <c r="J30" s="53" t="s">
        <v>21</v>
      </c>
      <c r="K30" s="53" t="s">
        <v>22</v>
      </c>
      <c r="L30" s="67" t="s">
        <v>23</v>
      </c>
    </row>
    <row r="31" spans="1:13" s="3" customFormat="1" ht="12.75">
      <c r="B31" s="16"/>
      <c r="C31" s="47"/>
      <c r="D31" s="23" t="s">
        <v>24</v>
      </c>
      <c r="E31" s="23"/>
      <c r="F31" s="24"/>
      <c r="G31" s="25"/>
      <c r="H31" s="23"/>
      <c r="I31" s="23"/>
      <c r="J31" s="23"/>
      <c r="K31" s="114"/>
      <c r="L31" s="68"/>
    </row>
    <row r="32" spans="1:13" s="3" customFormat="1">
      <c r="B32" s="16"/>
      <c r="C32" s="131"/>
      <c r="D32" s="81" t="s">
        <v>25</v>
      </c>
      <c r="E32" s="78"/>
      <c r="F32" s="79"/>
      <c r="G32" s="80"/>
      <c r="H32" s="31" t="s">
        <v>26</v>
      </c>
      <c r="I32" s="61"/>
      <c r="J32" s="135">
        <v>365</v>
      </c>
      <c r="K32" s="113"/>
      <c r="L32" s="17">
        <f t="shared" ref="L32:L34" si="0">J32*C32*(1-K32)</f>
        <v>0</v>
      </c>
      <c r="M32" s="130">
        <f>J32*C32-L32</f>
        <v>0</v>
      </c>
    </row>
    <row r="33" spans="2:14" s="3" customFormat="1" ht="12.75">
      <c r="B33" s="16"/>
      <c r="C33" s="131"/>
      <c r="D33" s="69" t="s">
        <v>27</v>
      </c>
      <c r="E33" s="70"/>
      <c r="F33" s="70"/>
      <c r="G33" s="70"/>
      <c r="H33" s="72" t="s">
        <v>28</v>
      </c>
      <c r="I33" s="16"/>
      <c r="J33" s="136">
        <v>120</v>
      </c>
      <c r="K33" s="113"/>
      <c r="L33" s="17">
        <f t="shared" si="0"/>
        <v>0</v>
      </c>
      <c r="M33" s="130">
        <f t="shared" ref="M33:M88" si="1">J33*C33-L33</f>
        <v>0</v>
      </c>
    </row>
    <row r="34" spans="2:14" s="3" customFormat="1" ht="12.75">
      <c r="B34" s="16"/>
      <c r="C34" s="131"/>
      <c r="D34" s="71" t="s">
        <v>29</v>
      </c>
      <c r="E34" s="30"/>
      <c r="F34" s="30"/>
      <c r="G34" s="30"/>
      <c r="H34" s="106" t="s">
        <v>30</v>
      </c>
      <c r="I34" s="21"/>
      <c r="J34" s="107">
        <v>75</v>
      </c>
      <c r="K34" s="113"/>
      <c r="L34" s="17">
        <f t="shared" si="0"/>
        <v>0</v>
      </c>
      <c r="M34" s="130">
        <f t="shared" si="1"/>
        <v>0</v>
      </c>
    </row>
    <row r="35" spans="2:14" s="3" customFormat="1" ht="12.75">
      <c r="B35" s="16"/>
      <c r="C35" s="131"/>
      <c r="D35" s="71"/>
      <c r="E35" s="30"/>
      <c r="F35" s="30"/>
      <c r="G35" s="22"/>
      <c r="H35" s="108"/>
      <c r="I35" s="22"/>
      <c r="J35" s="109"/>
      <c r="K35" s="115"/>
      <c r="L35" s="132"/>
      <c r="M35" s="130"/>
    </row>
    <row r="36" spans="2:14" s="3" customFormat="1" ht="12.75">
      <c r="B36" s="16"/>
      <c r="C36" s="43"/>
      <c r="D36" s="23" t="s">
        <v>31</v>
      </c>
      <c r="E36" s="104"/>
      <c r="F36" s="73"/>
      <c r="G36" s="73"/>
      <c r="H36" s="73"/>
      <c r="I36" s="105"/>
      <c r="J36" s="76"/>
      <c r="K36" s="116"/>
      <c r="L36" s="133"/>
      <c r="M36" s="130"/>
    </row>
    <row r="37" spans="2:14" s="3" customFormat="1" ht="13.5" customHeight="1">
      <c r="B37" s="16"/>
      <c r="C37" s="43"/>
      <c r="D37" s="28" t="s">
        <v>32</v>
      </c>
      <c r="E37" s="28"/>
      <c r="F37" s="30"/>
      <c r="G37" s="22"/>
      <c r="H37" s="18"/>
      <c r="I37" s="19"/>
      <c r="J37" s="62"/>
      <c r="K37" s="117"/>
      <c r="L37" s="60"/>
      <c r="M37" s="130"/>
      <c r="N37" s="12"/>
    </row>
    <row r="38" spans="2:14" s="3" customFormat="1" ht="13.5" customHeight="1">
      <c r="B38" s="38">
        <f t="shared" ref="B38" si="2">$D$10</f>
        <v>0</v>
      </c>
      <c r="C38" s="42">
        <f>B38</f>
        <v>0</v>
      </c>
      <c r="D38" s="149" t="s">
        <v>33</v>
      </c>
      <c r="E38" s="150"/>
      <c r="F38" s="150"/>
      <c r="G38" s="151"/>
      <c r="H38" s="83" t="s">
        <v>34</v>
      </c>
      <c r="I38" s="122" t="s">
        <v>35</v>
      </c>
      <c r="J38" s="62">
        <v>43.449999999999996</v>
      </c>
      <c r="K38" s="113"/>
      <c r="L38" s="17">
        <f t="shared" ref="L38:L45" si="3">J38*C38*(1-K38)</f>
        <v>0</v>
      </c>
      <c r="M38" s="130">
        <f t="shared" si="1"/>
        <v>0</v>
      </c>
      <c r="N38" s="12"/>
    </row>
    <row r="39" spans="2:14">
      <c r="B39" s="38"/>
      <c r="C39" s="42"/>
      <c r="D39" s="91" t="s">
        <v>36</v>
      </c>
      <c r="H39" s="92"/>
      <c r="I39" s="93"/>
      <c r="J39" s="94"/>
      <c r="K39" s="118"/>
      <c r="L39" s="134"/>
      <c r="M39" s="130"/>
      <c r="N39" s="12"/>
    </row>
    <row r="40" spans="2:14" s="3" customFormat="1" ht="13.5" customHeight="1">
      <c r="B40" s="38"/>
      <c r="C40" s="42"/>
      <c r="D40" s="86"/>
      <c r="E40" s="87" t="s">
        <v>37</v>
      </c>
      <c r="F40" s="87"/>
      <c r="G40" s="88"/>
      <c r="H40" s="83" t="s">
        <v>38</v>
      </c>
      <c r="I40" s="57"/>
      <c r="J40" s="62">
        <v>6.85</v>
      </c>
      <c r="K40" s="113"/>
      <c r="L40" s="17">
        <f t="shared" si="3"/>
        <v>0</v>
      </c>
      <c r="M40" s="130">
        <f t="shared" si="1"/>
        <v>0</v>
      </c>
      <c r="N40" s="12"/>
    </row>
    <row r="41" spans="2:14" s="3" customFormat="1" ht="13.5" customHeight="1">
      <c r="B41" s="38"/>
      <c r="C41" s="42"/>
      <c r="D41" s="86"/>
      <c r="E41" s="87" t="s">
        <v>39</v>
      </c>
      <c r="F41" s="87"/>
      <c r="G41" s="88"/>
      <c r="H41" s="83" t="s">
        <v>40</v>
      </c>
      <c r="I41" s="57"/>
      <c r="J41" s="62">
        <v>9.15</v>
      </c>
      <c r="K41" s="113"/>
      <c r="L41" s="17">
        <f t="shared" si="3"/>
        <v>0</v>
      </c>
      <c r="M41" s="130">
        <f t="shared" si="1"/>
        <v>0</v>
      </c>
      <c r="N41" s="12"/>
    </row>
    <row r="42" spans="2:14" s="3" customFormat="1" ht="13.5" customHeight="1">
      <c r="B42" s="38"/>
      <c r="C42" s="42"/>
      <c r="D42" s="86"/>
      <c r="E42" s="87" t="s">
        <v>41</v>
      </c>
      <c r="F42" s="87"/>
      <c r="G42" s="88"/>
      <c r="H42" s="83" t="s">
        <v>42</v>
      </c>
      <c r="I42" s="57"/>
      <c r="J42" s="62">
        <v>9.15</v>
      </c>
      <c r="K42" s="113"/>
      <c r="L42" s="17">
        <f t="shared" si="3"/>
        <v>0</v>
      </c>
      <c r="M42" s="130">
        <f t="shared" si="1"/>
        <v>0</v>
      </c>
      <c r="N42" s="12"/>
    </row>
    <row r="43" spans="2:14" s="3" customFormat="1" ht="13.5" customHeight="1">
      <c r="B43" s="38"/>
      <c r="C43" s="42"/>
      <c r="D43" s="86"/>
      <c r="E43" s="87" t="s">
        <v>43</v>
      </c>
      <c r="F43" s="87"/>
      <c r="G43" s="88"/>
      <c r="H43" s="83" t="s">
        <v>44</v>
      </c>
      <c r="I43" s="57"/>
      <c r="J43" s="62">
        <v>9.15</v>
      </c>
      <c r="K43" s="113"/>
      <c r="L43" s="17">
        <f t="shared" si="3"/>
        <v>0</v>
      </c>
      <c r="M43" s="130">
        <f t="shared" si="1"/>
        <v>0</v>
      </c>
      <c r="N43" s="12"/>
    </row>
    <row r="44" spans="2:14" s="3" customFormat="1" ht="13.5" customHeight="1">
      <c r="B44" s="38"/>
      <c r="C44" s="42"/>
      <c r="D44" s="86"/>
      <c r="E44" s="87" t="s">
        <v>45</v>
      </c>
      <c r="F44" s="87"/>
      <c r="G44" s="88"/>
      <c r="H44" s="82" t="s">
        <v>46</v>
      </c>
      <c r="I44" s="57"/>
      <c r="J44" s="62">
        <v>9.15</v>
      </c>
      <c r="K44" s="113"/>
      <c r="L44" s="17">
        <f t="shared" si="3"/>
        <v>0</v>
      </c>
      <c r="M44" s="130">
        <f t="shared" si="1"/>
        <v>0</v>
      </c>
      <c r="N44" s="12"/>
    </row>
    <row r="45" spans="2:14" s="3" customFormat="1" ht="13.5" customHeight="1">
      <c r="B45" s="38">
        <f>IF(F$16=TRUE,0,D$10)</f>
        <v>0</v>
      </c>
      <c r="C45" s="42">
        <f t="shared" ref="C45:C46" si="4">B45</f>
        <v>0</v>
      </c>
      <c r="D45" s="149" t="s">
        <v>47</v>
      </c>
      <c r="E45" s="150"/>
      <c r="F45" s="150"/>
      <c r="G45" s="151"/>
      <c r="H45" s="83" t="s">
        <v>48</v>
      </c>
      <c r="I45" s="112" t="s">
        <v>49</v>
      </c>
      <c r="J45" s="62">
        <v>3</v>
      </c>
      <c r="K45" s="113"/>
      <c r="L45" s="17">
        <f t="shared" si="3"/>
        <v>0</v>
      </c>
      <c r="M45" s="130">
        <f t="shared" si="1"/>
        <v>0</v>
      </c>
      <c r="N45" s="12"/>
    </row>
    <row r="46" spans="2:14" s="3" customFormat="1" ht="13.5" customHeight="1">
      <c r="B46" s="38">
        <f>IF(F$16=TRUE,0,D$10)</f>
        <v>0</v>
      </c>
      <c r="C46" s="42">
        <f t="shared" si="4"/>
        <v>0</v>
      </c>
      <c r="D46" s="149" t="s">
        <v>50</v>
      </c>
      <c r="E46" s="150"/>
      <c r="F46" s="150"/>
      <c r="G46" s="151"/>
      <c r="H46" s="83" t="s">
        <v>51</v>
      </c>
      <c r="I46" s="112" t="s">
        <v>49</v>
      </c>
      <c r="J46" s="62">
        <v>3</v>
      </c>
      <c r="K46" s="113"/>
      <c r="L46" s="17">
        <f t="shared" ref="L46" si="5">J46*C46*(1-K46)</f>
        <v>0</v>
      </c>
      <c r="M46" s="130">
        <f t="shared" si="1"/>
        <v>0</v>
      </c>
      <c r="N46" s="12"/>
    </row>
    <row r="47" spans="2:14" s="3" customFormat="1" ht="13.5" customHeight="1">
      <c r="B47" s="16"/>
      <c r="C47" s="44"/>
      <c r="D47" s="28" t="s">
        <v>52</v>
      </c>
      <c r="E47" s="28"/>
      <c r="F47" s="21"/>
      <c r="G47" s="22"/>
      <c r="H47" s="31"/>
      <c r="I47" s="57"/>
      <c r="J47" s="17"/>
      <c r="K47" s="113"/>
      <c r="L47" s="17">
        <f t="shared" ref="L47" si="6">J47*C47</f>
        <v>0</v>
      </c>
      <c r="M47" s="130"/>
      <c r="N47" s="12"/>
    </row>
    <row r="48" spans="2:14" s="3" customFormat="1" ht="13.5" customHeight="1">
      <c r="B48" s="38">
        <f>IF(M$16=TRUE,0,I$10)</f>
        <v>0</v>
      </c>
      <c r="C48" s="42">
        <f>B48</f>
        <v>0</v>
      </c>
      <c r="D48" s="138" t="s">
        <v>53</v>
      </c>
      <c r="E48" s="139"/>
      <c r="F48" s="139"/>
      <c r="G48" s="140"/>
      <c r="H48" s="31" t="s">
        <v>54</v>
      </c>
      <c r="I48" s="103" t="s">
        <v>55</v>
      </c>
      <c r="J48" s="17">
        <v>70.7</v>
      </c>
      <c r="K48" s="113">
        <v>0.5</v>
      </c>
      <c r="L48" s="17">
        <f>J48*C48*(1-K48)</f>
        <v>0</v>
      </c>
      <c r="M48" s="130">
        <f t="shared" si="1"/>
        <v>0</v>
      </c>
      <c r="N48" s="12"/>
    </row>
    <row r="49" spans="2:14" s="3" customFormat="1" ht="13.5" customHeight="1">
      <c r="B49" s="38">
        <f t="shared" ref="B49:B55" si="7">IF(M$16=TRUE,0,I$10)</f>
        <v>0</v>
      </c>
      <c r="C49" s="42">
        <f>B49</f>
        <v>0</v>
      </c>
      <c r="D49" s="138" t="s">
        <v>56</v>
      </c>
      <c r="E49" s="139"/>
      <c r="F49" s="139"/>
      <c r="G49" s="140"/>
      <c r="H49" s="31" t="s">
        <v>57</v>
      </c>
      <c r="I49" s="103" t="s">
        <v>55</v>
      </c>
      <c r="J49" s="17">
        <v>70.7</v>
      </c>
      <c r="K49" s="113">
        <v>0.5</v>
      </c>
      <c r="L49" s="17">
        <f t="shared" ref="L49:L58" si="8">J49*C49*(1-K49)</f>
        <v>0</v>
      </c>
      <c r="M49" s="130">
        <f t="shared" si="1"/>
        <v>0</v>
      </c>
      <c r="N49" s="12"/>
    </row>
    <row r="50" spans="2:14" s="3" customFormat="1" ht="13.5" customHeight="1">
      <c r="B50" s="38">
        <f t="shared" si="7"/>
        <v>0</v>
      </c>
      <c r="C50" s="42">
        <f>B50</f>
        <v>0</v>
      </c>
      <c r="D50" s="138" t="s">
        <v>58</v>
      </c>
      <c r="E50" s="139"/>
      <c r="F50" s="139"/>
      <c r="G50" s="140"/>
      <c r="H50" s="31" t="s">
        <v>59</v>
      </c>
      <c r="I50" s="103" t="s">
        <v>55</v>
      </c>
      <c r="J50" s="17">
        <v>70.7</v>
      </c>
      <c r="K50" s="113">
        <v>0.5</v>
      </c>
      <c r="L50" s="17">
        <f t="shared" si="8"/>
        <v>0</v>
      </c>
      <c r="M50" s="130">
        <f t="shared" si="1"/>
        <v>0</v>
      </c>
      <c r="N50" s="12"/>
    </row>
    <row r="51" spans="2:14" s="3" customFormat="1" ht="13.5" customHeight="1">
      <c r="B51" s="38">
        <f t="shared" si="7"/>
        <v>0</v>
      </c>
      <c r="C51" s="42">
        <f>B51</f>
        <v>0</v>
      </c>
      <c r="D51" s="138" t="s">
        <v>60</v>
      </c>
      <c r="E51" s="139"/>
      <c r="F51" s="139"/>
      <c r="G51" s="140"/>
      <c r="H51" s="31" t="s">
        <v>61</v>
      </c>
      <c r="I51" s="103" t="s">
        <v>55</v>
      </c>
      <c r="J51" s="17">
        <v>70.7</v>
      </c>
      <c r="K51" s="113">
        <v>0.5</v>
      </c>
      <c r="L51" s="17">
        <f t="shared" si="8"/>
        <v>0</v>
      </c>
      <c r="M51" s="130">
        <f t="shared" si="1"/>
        <v>0</v>
      </c>
      <c r="N51" s="12"/>
    </row>
    <row r="52" spans="2:14" s="3" customFormat="1" ht="13.5" customHeight="1">
      <c r="B52" s="38">
        <f t="shared" si="7"/>
        <v>0</v>
      </c>
      <c r="C52" s="42">
        <f t="shared" ref="C52:C55" si="9">B52</f>
        <v>0</v>
      </c>
      <c r="D52" s="138" t="s">
        <v>62</v>
      </c>
      <c r="E52" s="139"/>
      <c r="F52" s="139"/>
      <c r="G52" s="140"/>
      <c r="H52" s="31" t="s">
        <v>63</v>
      </c>
      <c r="I52" s="103" t="s">
        <v>55</v>
      </c>
      <c r="J52" s="17">
        <v>28.25</v>
      </c>
      <c r="K52" s="113">
        <v>0.5</v>
      </c>
      <c r="L52" s="17">
        <f t="shared" si="8"/>
        <v>0</v>
      </c>
      <c r="M52" s="130">
        <f t="shared" si="1"/>
        <v>0</v>
      </c>
      <c r="N52" s="12"/>
    </row>
    <row r="53" spans="2:14" s="3" customFormat="1" ht="13.5" customHeight="1">
      <c r="B53" s="38">
        <f t="shared" si="7"/>
        <v>0</v>
      </c>
      <c r="C53" s="42">
        <f t="shared" si="9"/>
        <v>0</v>
      </c>
      <c r="D53" s="138" t="s">
        <v>64</v>
      </c>
      <c r="E53" s="139"/>
      <c r="F53" s="139"/>
      <c r="G53" s="140"/>
      <c r="H53" s="31" t="s">
        <v>65</v>
      </c>
      <c r="I53" s="103" t="s">
        <v>55</v>
      </c>
      <c r="J53" s="17">
        <v>28.25</v>
      </c>
      <c r="K53" s="113">
        <v>0.5</v>
      </c>
      <c r="L53" s="17">
        <f t="shared" si="8"/>
        <v>0</v>
      </c>
      <c r="M53" s="130">
        <f t="shared" si="1"/>
        <v>0</v>
      </c>
      <c r="N53" s="12"/>
    </row>
    <row r="54" spans="2:14" s="3" customFormat="1" ht="13.5" customHeight="1">
      <c r="B54" s="38">
        <f t="shared" si="7"/>
        <v>0</v>
      </c>
      <c r="C54" s="42">
        <f t="shared" si="9"/>
        <v>0</v>
      </c>
      <c r="D54" s="138" t="s">
        <v>66</v>
      </c>
      <c r="E54" s="139"/>
      <c r="F54" s="139"/>
      <c r="G54" s="140"/>
      <c r="H54" s="31" t="s">
        <v>67</v>
      </c>
      <c r="I54" s="103" t="s">
        <v>55</v>
      </c>
      <c r="J54" s="17">
        <v>28.25</v>
      </c>
      <c r="K54" s="113">
        <v>0.5</v>
      </c>
      <c r="L54" s="17">
        <f t="shared" si="8"/>
        <v>0</v>
      </c>
      <c r="M54" s="130">
        <f t="shared" si="1"/>
        <v>0</v>
      </c>
      <c r="N54" s="12"/>
    </row>
    <row r="55" spans="2:14" s="3" customFormat="1" ht="13.5" customHeight="1">
      <c r="B55" s="38">
        <f t="shared" si="7"/>
        <v>0</v>
      </c>
      <c r="C55" s="42">
        <f t="shared" si="9"/>
        <v>0</v>
      </c>
      <c r="D55" s="138" t="s">
        <v>68</v>
      </c>
      <c r="E55" s="139"/>
      <c r="F55" s="139"/>
      <c r="G55" s="140"/>
      <c r="H55" s="31" t="s">
        <v>69</v>
      </c>
      <c r="I55" s="103" t="s">
        <v>55</v>
      </c>
      <c r="J55" s="17">
        <v>28.25</v>
      </c>
      <c r="K55" s="113">
        <v>0.5</v>
      </c>
      <c r="L55" s="17">
        <f t="shared" si="8"/>
        <v>0</v>
      </c>
      <c r="M55" s="130">
        <f t="shared" si="1"/>
        <v>0</v>
      </c>
      <c r="N55" s="12"/>
    </row>
    <row r="56" spans="2:14" s="3" customFormat="1" ht="13.5" customHeight="1">
      <c r="B56" s="16"/>
      <c r="C56" s="44"/>
      <c r="D56" s="28" t="s">
        <v>70</v>
      </c>
      <c r="E56" s="28"/>
      <c r="F56" s="21"/>
      <c r="G56" s="22"/>
      <c r="H56" s="31"/>
      <c r="I56" s="57"/>
      <c r="J56" s="17"/>
      <c r="K56" s="113"/>
      <c r="L56" s="17"/>
      <c r="M56" s="130"/>
      <c r="N56" s="12"/>
    </row>
    <row r="57" spans="2:14" s="3" customFormat="1" ht="13.5" customHeight="1">
      <c r="B57" s="38">
        <f t="shared" ref="B57:B58" si="10">$I$10</f>
        <v>0</v>
      </c>
      <c r="C57" s="42">
        <f>B57</f>
        <v>0</v>
      </c>
      <c r="D57" s="20" t="s">
        <v>71</v>
      </c>
      <c r="E57" s="20"/>
      <c r="F57" s="21"/>
      <c r="G57" s="22"/>
      <c r="H57" s="31" t="s">
        <v>72</v>
      </c>
      <c r="I57" s="57"/>
      <c r="J57" s="75">
        <v>195</v>
      </c>
      <c r="K57" s="113"/>
      <c r="L57" s="17">
        <f t="shared" si="8"/>
        <v>0</v>
      </c>
      <c r="M57" s="130">
        <f t="shared" si="1"/>
        <v>0</v>
      </c>
      <c r="N57" s="12"/>
    </row>
    <row r="58" spans="2:14" s="3" customFormat="1" ht="13.5" customHeight="1">
      <c r="B58" s="38">
        <f t="shared" si="10"/>
        <v>0</v>
      </c>
      <c r="C58" s="46">
        <f>B58</f>
        <v>0</v>
      </c>
      <c r="D58" s="3" t="s">
        <v>73</v>
      </c>
      <c r="E58" s="20"/>
      <c r="F58" s="21"/>
      <c r="G58" s="22"/>
      <c r="H58" s="31" t="s">
        <v>74</v>
      </c>
      <c r="I58" s="57"/>
      <c r="J58" s="74">
        <v>129</v>
      </c>
      <c r="K58" s="113">
        <v>0.5</v>
      </c>
      <c r="L58" s="17">
        <f t="shared" si="8"/>
        <v>0</v>
      </c>
      <c r="M58" s="130">
        <f t="shared" si="1"/>
        <v>0</v>
      </c>
      <c r="N58" s="12"/>
    </row>
    <row r="59" spans="2:14" s="3" customFormat="1" ht="13.5" customHeight="1">
      <c r="B59" s="38"/>
      <c r="C59" s="42"/>
      <c r="D59" s="20"/>
      <c r="E59" s="21"/>
      <c r="F59" s="21"/>
      <c r="G59" s="22"/>
      <c r="H59" s="31"/>
      <c r="I59" s="57"/>
      <c r="J59" s="75"/>
      <c r="K59" s="119"/>
      <c r="L59" s="17"/>
      <c r="M59" s="130"/>
      <c r="N59" s="12"/>
    </row>
    <row r="60" spans="2:14" s="3" customFormat="1" ht="13.5" customHeight="1">
      <c r="B60" s="16"/>
      <c r="C60" s="44"/>
      <c r="D60" s="23" t="s">
        <v>75</v>
      </c>
      <c r="E60" s="23"/>
      <c r="F60" s="24"/>
      <c r="G60" s="24"/>
      <c r="H60" s="32"/>
      <c r="I60" s="32"/>
      <c r="J60" s="24"/>
      <c r="K60" s="120"/>
      <c r="L60" s="59"/>
      <c r="M60" s="130"/>
      <c r="N60" s="12"/>
    </row>
    <row r="61" spans="2:14" s="3" customFormat="1" ht="13.5" customHeight="1">
      <c r="B61" s="16"/>
      <c r="C61" s="44"/>
      <c r="D61" s="29" t="s">
        <v>32</v>
      </c>
      <c r="E61" s="29"/>
      <c r="F61" s="30"/>
      <c r="G61" s="27"/>
      <c r="H61" s="33"/>
      <c r="I61" s="58"/>
      <c r="J61" s="26"/>
      <c r="K61" s="121"/>
      <c r="L61" s="60"/>
      <c r="M61" s="130"/>
      <c r="N61" s="12"/>
    </row>
    <row r="62" spans="2:14" s="3" customFormat="1" ht="13.5" customHeight="1">
      <c r="B62" s="38">
        <f>$D$11</f>
        <v>0</v>
      </c>
      <c r="C62" s="95">
        <f t="shared" ref="C62:C86" si="11">B62</f>
        <v>0</v>
      </c>
      <c r="D62" s="138" t="s">
        <v>76</v>
      </c>
      <c r="E62" s="139"/>
      <c r="F62" s="139"/>
      <c r="G62" s="140"/>
      <c r="H62" s="33" t="s">
        <v>77</v>
      </c>
      <c r="I62" s="122" t="s">
        <v>35</v>
      </c>
      <c r="J62" s="26">
        <v>43.45</v>
      </c>
      <c r="K62" s="121"/>
      <c r="L62" s="17">
        <f t="shared" ref="L62" si="12">J62*C62*(1-K62)</f>
        <v>0</v>
      </c>
      <c r="M62" s="130">
        <f t="shared" si="1"/>
        <v>0</v>
      </c>
      <c r="N62" s="12"/>
    </row>
    <row r="63" spans="2:14" s="3" customFormat="1" ht="13.5" customHeight="1">
      <c r="B63" s="16"/>
      <c r="C63" s="44"/>
      <c r="D63" s="97" t="s">
        <v>78</v>
      </c>
      <c r="E63" s="98"/>
      <c r="F63" s="98"/>
      <c r="G63" s="99"/>
      <c r="H63" s="33"/>
      <c r="I63" s="57"/>
      <c r="J63" s="26"/>
      <c r="K63" s="121"/>
      <c r="L63" s="17"/>
      <c r="M63" s="130"/>
      <c r="N63" s="12"/>
    </row>
    <row r="64" spans="2:14" s="3" customFormat="1" ht="13.5" customHeight="1">
      <c r="B64" s="38"/>
      <c r="C64" s="95">
        <f t="shared" si="11"/>
        <v>0</v>
      </c>
      <c r="D64" s="102"/>
      <c r="E64" s="98" t="s">
        <v>79</v>
      </c>
      <c r="F64" s="98"/>
      <c r="G64" s="99"/>
      <c r="H64" s="96" t="s">
        <v>80</v>
      </c>
      <c r="I64" s="57"/>
      <c r="J64" s="26">
        <v>6.85</v>
      </c>
      <c r="K64" s="121"/>
      <c r="L64" s="17">
        <f t="shared" ref="L64:L88" si="13">J64*C64*(1-K64)</f>
        <v>0</v>
      </c>
      <c r="M64" s="130">
        <f t="shared" si="1"/>
        <v>0</v>
      </c>
      <c r="N64" s="12"/>
    </row>
    <row r="65" spans="2:14" s="3" customFormat="1" ht="13.5" customHeight="1">
      <c r="B65" s="38"/>
      <c r="C65" s="95"/>
      <c r="D65" s="102"/>
      <c r="E65" s="98" t="s">
        <v>81</v>
      </c>
      <c r="F65" s="98"/>
      <c r="G65" s="99"/>
      <c r="H65" s="96" t="s">
        <v>82</v>
      </c>
      <c r="I65" s="57"/>
      <c r="J65" s="26">
        <v>6.1</v>
      </c>
      <c r="K65" s="121"/>
      <c r="L65" s="17">
        <f t="shared" si="13"/>
        <v>0</v>
      </c>
      <c r="M65" s="130">
        <f t="shared" si="1"/>
        <v>0</v>
      </c>
      <c r="N65" s="12"/>
    </row>
    <row r="66" spans="2:14" s="3" customFormat="1" ht="13.5" customHeight="1">
      <c r="B66" s="38"/>
      <c r="C66" s="95"/>
      <c r="D66" s="102"/>
      <c r="E66" s="98" t="s">
        <v>83</v>
      </c>
      <c r="F66" s="98"/>
      <c r="G66" s="99"/>
      <c r="H66" s="96" t="s">
        <v>84</v>
      </c>
      <c r="I66" s="57"/>
      <c r="J66" s="26">
        <v>6.1</v>
      </c>
      <c r="K66" s="121"/>
      <c r="L66" s="17">
        <f t="shared" si="13"/>
        <v>0</v>
      </c>
      <c r="M66" s="130">
        <f t="shared" si="1"/>
        <v>0</v>
      </c>
      <c r="N66" s="12"/>
    </row>
    <row r="67" spans="2:14" s="3" customFormat="1" ht="13.5" customHeight="1">
      <c r="B67" s="38"/>
      <c r="C67" s="95"/>
      <c r="D67" s="102"/>
      <c r="E67" s="98" t="s">
        <v>85</v>
      </c>
      <c r="F67" s="98"/>
      <c r="G67" s="99"/>
      <c r="H67" s="96" t="s">
        <v>86</v>
      </c>
      <c r="I67" s="57"/>
      <c r="J67" s="26">
        <v>6.1</v>
      </c>
      <c r="K67" s="121"/>
      <c r="L67" s="17">
        <f t="shared" si="13"/>
        <v>0</v>
      </c>
      <c r="M67" s="130">
        <f t="shared" si="1"/>
        <v>0</v>
      </c>
      <c r="N67" s="12"/>
    </row>
    <row r="68" spans="2:14" s="3" customFormat="1" ht="13.5" customHeight="1">
      <c r="B68" s="38"/>
      <c r="C68" s="95"/>
      <c r="D68" s="102"/>
      <c r="E68" s="98" t="s">
        <v>87</v>
      </c>
      <c r="F68" s="98"/>
      <c r="G68" s="99"/>
      <c r="H68" s="96" t="s">
        <v>88</v>
      </c>
      <c r="I68" s="57"/>
      <c r="J68" s="26">
        <v>6.1</v>
      </c>
      <c r="K68" s="121"/>
      <c r="L68" s="17">
        <f t="shared" si="13"/>
        <v>0</v>
      </c>
      <c r="M68" s="130">
        <f t="shared" si="1"/>
        <v>0</v>
      </c>
      <c r="N68" s="12"/>
    </row>
    <row r="69" spans="2:14" s="3" customFormat="1" ht="13.5" customHeight="1">
      <c r="B69" s="38"/>
      <c r="C69" s="95"/>
      <c r="D69" s="90"/>
      <c r="E69" s="84" t="s">
        <v>89</v>
      </c>
      <c r="F69" s="84"/>
      <c r="G69" s="85"/>
      <c r="H69" s="96" t="s">
        <v>90</v>
      </c>
      <c r="I69" s="57"/>
      <c r="J69" s="26">
        <v>6.1</v>
      </c>
      <c r="K69" s="121"/>
      <c r="L69" s="17">
        <f t="shared" si="13"/>
        <v>0</v>
      </c>
      <c r="M69" s="130">
        <f t="shared" si="1"/>
        <v>0</v>
      </c>
      <c r="N69" s="12"/>
    </row>
    <row r="70" spans="2:14" s="3" customFormat="1" ht="13.5" customHeight="1">
      <c r="B70" s="38"/>
      <c r="C70" s="42"/>
      <c r="D70" s="89"/>
      <c r="E70" s="89" t="s">
        <v>91</v>
      </c>
      <c r="F70" s="100"/>
      <c r="G70" s="101"/>
      <c r="H70" s="33" t="s">
        <v>92</v>
      </c>
      <c r="I70" s="57"/>
      <c r="J70" s="26">
        <v>6.1</v>
      </c>
      <c r="K70" s="121"/>
      <c r="L70" s="17">
        <f t="shared" si="13"/>
        <v>0</v>
      </c>
      <c r="M70" s="130">
        <f t="shared" si="1"/>
        <v>0</v>
      </c>
      <c r="N70" s="12"/>
    </row>
    <row r="71" spans="2:14" s="3" customFormat="1" ht="13.5" customHeight="1">
      <c r="B71" s="38">
        <f>IF(F$17=TRUE,0,D$11)</f>
        <v>0</v>
      </c>
      <c r="C71" s="42">
        <f t="shared" si="11"/>
        <v>0</v>
      </c>
      <c r="D71" s="138" t="s">
        <v>93</v>
      </c>
      <c r="E71" s="139"/>
      <c r="F71" s="139"/>
      <c r="G71" s="140"/>
      <c r="H71" s="33" t="s">
        <v>94</v>
      </c>
      <c r="I71" s="56" t="s">
        <v>49</v>
      </c>
      <c r="J71" s="26">
        <v>3</v>
      </c>
      <c r="K71" s="121"/>
      <c r="L71" s="17">
        <f t="shared" si="13"/>
        <v>0</v>
      </c>
      <c r="M71" s="130">
        <f t="shared" si="1"/>
        <v>0</v>
      </c>
      <c r="N71" s="12"/>
    </row>
    <row r="72" spans="2:14" s="3" customFormat="1" ht="13.5" customHeight="1">
      <c r="B72" s="38">
        <f t="shared" ref="B72:B73" si="14">IF(F$17=TRUE,0,D$11)</f>
        <v>0</v>
      </c>
      <c r="C72" s="42">
        <f t="shared" si="11"/>
        <v>0</v>
      </c>
      <c r="D72" s="138" t="s">
        <v>95</v>
      </c>
      <c r="E72" s="139"/>
      <c r="F72" s="139"/>
      <c r="G72" s="140"/>
      <c r="H72" s="33" t="s">
        <v>96</v>
      </c>
      <c r="I72" s="56" t="s">
        <v>49</v>
      </c>
      <c r="J72" s="26">
        <v>3</v>
      </c>
      <c r="K72" s="121"/>
      <c r="L72" s="17">
        <f t="shared" si="13"/>
        <v>0</v>
      </c>
      <c r="M72" s="130">
        <f t="shared" si="1"/>
        <v>0</v>
      </c>
      <c r="N72" s="12"/>
    </row>
    <row r="73" spans="2:14" s="3" customFormat="1" ht="13.5" customHeight="1">
      <c r="B73" s="38">
        <f t="shared" si="14"/>
        <v>0</v>
      </c>
      <c r="C73" s="42">
        <f t="shared" si="11"/>
        <v>0</v>
      </c>
      <c r="D73" s="138" t="s">
        <v>97</v>
      </c>
      <c r="E73" s="139"/>
      <c r="F73" s="139"/>
      <c r="G73" s="140"/>
      <c r="H73" s="33" t="s">
        <v>98</v>
      </c>
      <c r="I73" s="56" t="s">
        <v>49</v>
      </c>
      <c r="J73" s="26">
        <v>3</v>
      </c>
      <c r="K73" s="121"/>
      <c r="L73" s="17">
        <f t="shared" si="13"/>
        <v>0</v>
      </c>
      <c r="M73" s="130">
        <f t="shared" si="1"/>
        <v>0</v>
      </c>
      <c r="N73" s="12"/>
    </row>
    <row r="74" spans="2:14" s="3" customFormat="1" ht="13.5" customHeight="1">
      <c r="B74" s="16"/>
      <c r="C74" s="44"/>
      <c r="D74" s="28" t="s">
        <v>52</v>
      </c>
      <c r="E74" s="28"/>
      <c r="F74" s="21"/>
      <c r="G74" s="22"/>
      <c r="H74" s="31"/>
      <c r="I74" s="57"/>
      <c r="J74" s="17"/>
      <c r="K74" s="113"/>
      <c r="L74" s="17">
        <f t="shared" ref="L74" si="15">J74*C74</f>
        <v>0</v>
      </c>
      <c r="M74" s="130"/>
      <c r="N74" s="12"/>
    </row>
    <row r="75" spans="2:14" s="3" customFormat="1" ht="13.5" customHeight="1">
      <c r="B75" s="38">
        <f t="shared" ref="B75:B86" si="16">IF(M$17=TRUE,0,I$11)</f>
        <v>0</v>
      </c>
      <c r="C75" s="42">
        <f t="shared" ref="C75:C80" si="17">B75</f>
        <v>0</v>
      </c>
      <c r="D75" s="138" t="s">
        <v>99</v>
      </c>
      <c r="E75" s="139"/>
      <c r="F75" s="139"/>
      <c r="G75" s="140"/>
      <c r="H75" s="31" t="s">
        <v>100</v>
      </c>
      <c r="I75" s="103" t="s">
        <v>55</v>
      </c>
      <c r="J75" s="17">
        <v>47.2</v>
      </c>
      <c r="K75" s="113">
        <v>0.5</v>
      </c>
      <c r="L75" s="17">
        <f t="shared" ref="L75:L80" si="18">J75*C75*(1-K75)</f>
        <v>0</v>
      </c>
      <c r="M75" s="130">
        <f t="shared" ref="M75:M80" si="19">J75*C75-L75</f>
        <v>0</v>
      </c>
      <c r="N75" s="12"/>
    </row>
    <row r="76" spans="2:14" s="3" customFormat="1" ht="13.5" customHeight="1">
      <c r="B76" s="38">
        <f t="shared" si="16"/>
        <v>0</v>
      </c>
      <c r="C76" s="42">
        <f t="shared" si="17"/>
        <v>0</v>
      </c>
      <c r="D76" s="138" t="s">
        <v>101</v>
      </c>
      <c r="E76" s="139"/>
      <c r="F76" s="139"/>
      <c r="G76" s="140"/>
      <c r="H76" s="31" t="s">
        <v>102</v>
      </c>
      <c r="I76" s="103" t="s">
        <v>55</v>
      </c>
      <c r="J76" s="17">
        <v>47.2</v>
      </c>
      <c r="K76" s="113">
        <v>0.5</v>
      </c>
      <c r="L76" s="17">
        <f t="shared" si="18"/>
        <v>0</v>
      </c>
      <c r="M76" s="130">
        <f t="shared" si="19"/>
        <v>0</v>
      </c>
      <c r="N76" s="12"/>
    </row>
    <row r="77" spans="2:14" s="3" customFormat="1" ht="13.5" customHeight="1">
      <c r="B77" s="38">
        <f t="shared" si="16"/>
        <v>0</v>
      </c>
      <c r="C77" s="42">
        <f t="shared" si="17"/>
        <v>0</v>
      </c>
      <c r="D77" s="138" t="s">
        <v>103</v>
      </c>
      <c r="E77" s="139"/>
      <c r="F77" s="139"/>
      <c r="G77" s="140"/>
      <c r="H77" s="31" t="s">
        <v>104</v>
      </c>
      <c r="I77" s="103" t="s">
        <v>55</v>
      </c>
      <c r="J77" s="17">
        <v>47.2</v>
      </c>
      <c r="K77" s="113">
        <v>0.5</v>
      </c>
      <c r="L77" s="17">
        <f t="shared" si="18"/>
        <v>0</v>
      </c>
      <c r="M77" s="130">
        <f t="shared" si="19"/>
        <v>0</v>
      </c>
      <c r="N77" s="12"/>
    </row>
    <row r="78" spans="2:14" s="3" customFormat="1" ht="13.5" customHeight="1">
      <c r="B78" s="38">
        <f t="shared" si="16"/>
        <v>0</v>
      </c>
      <c r="C78" s="42">
        <f t="shared" si="17"/>
        <v>0</v>
      </c>
      <c r="D78" s="138" t="s">
        <v>105</v>
      </c>
      <c r="E78" s="139"/>
      <c r="F78" s="139"/>
      <c r="G78" s="140"/>
      <c r="H78" s="31" t="s">
        <v>106</v>
      </c>
      <c r="I78" s="103" t="s">
        <v>55</v>
      </c>
      <c r="J78" s="17">
        <v>47.2</v>
      </c>
      <c r="K78" s="113">
        <v>0.5</v>
      </c>
      <c r="L78" s="17">
        <f t="shared" si="18"/>
        <v>0</v>
      </c>
      <c r="M78" s="130">
        <f t="shared" si="19"/>
        <v>0</v>
      </c>
      <c r="N78" s="12"/>
    </row>
    <row r="79" spans="2:14" s="3" customFormat="1" ht="13.5" customHeight="1">
      <c r="B79" s="38">
        <f t="shared" si="16"/>
        <v>0</v>
      </c>
      <c r="C79" s="42">
        <f t="shared" si="17"/>
        <v>0</v>
      </c>
      <c r="D79" s="138" t="s">
        <v>107</v>
      </c>
      <c r="E79" s="139"/>
      <c r="F79" s="139"/>
      <c r="G79" s="140"/>
      <c r="H79" s="31" t="s">
        <v>108</v>
      </c>
      <c r="I79" s="103" t="s">
        <v>55</v>
      </c>
      <c r="J79" s="17">
        <v>47.2</v>
      </c>
      <c r="K79" s="113">
        <v>0.5</v>
      </c>
      <c r="L79" s="17">
        <f t="shared" si="18"/>
        <v>0</v>
      </c>
      <c r="M79" s="130">
        <f t="shared" si="19"/>
        <v>0</v>
      </c>
      <c r="N79" s="12"/>
    </row>
    <row r="80" spans="2:14" s="3" customFormat="1" ht="13.5" customHeight="1">
      <c r="B80" s="38">
        <f t="shared" si="16"/>
        <v>0</v>
      </c>
      <c r="C80" s="42">
        <f t="shared" si="17"/>
        <v>0</v>
      </c>
      <c r="D80" s="138" t="s">
        <v>109</v>
      </c>
      <c r="E80" s="139"/>
      <c r="F80" s="139"/>
      <c r="G80" s="140"/>
      <c r="H80" s="31" t="s">
        <v>110</v>
      </c>
      <c r="I80" s="103" t="s">
        <v>55</v>
      </c>
      <c r="J80" s="17">
        <v>47.2</v>
      </c>
      <c r="K80" s="113">
        <v>0.5</v>
      </c>
      <c r="L80" s="17">
        <f t="shared" si="18"/>
        <v>0</v>
      </c>
      <c r="M80" s="130">
        <f t="shared" si="19"/>
        <v>0</v>
      </c>
      <c r="N80" s="12"/>
    </row>
    <row r="81" spans="2:17" s="3" customFormat="1" ht="13.5" customHeight="1">
      <c r="B81" s="38">
        <f>IF(M$17=TRUE,0,I$11)</f>
        <v>0</v>
      </c>
      <c r="C81" s="42">
        <f t="shared" si="11"/>
        <v>0</v>
      </c>
      <c r="D81" s="138" t="s">
        <v>111</v>
      </c>
      <c r="E81" s="139"/>
      <c r="F81" s="139"/>
      <c r="G81" s="140"/>
      <c r="H81" s="31" t="s">
        <v>112</v>
      </c>
      <c r="I81" s="103" t="s">
        <v>55</v>
      </c>
      <c r="J81" s="17">
        <v>18.850000000000001</v>
      </c>
      <c r="K81" s="113">
        <v>0.5</v>
      </c>
      <c r="L81" s="17">
        <f t="shared" si="13"/>
        <v>0</v>
      </c>
      <c r="M81" s="130">
        <f t="shared" si="1"/>
        <v>0</v>
      </c>
      <c r="N81" s="12"/>
    </row>
    <row r="82" spans="2:17" s="3" customFormat="1" ht="13.5" customHeight="1">
      <c r="B82" s="38">
        <f t="shared" si="16"/>
        <v>0</v>
      </c>
      <c r="C82" s="42">
        <f t="shared" si="11"/>
        <v>0</v>
      </c>
      <c r="D82" s="138" t="s">
        <v>113</v>
      </c>
      <c r="E82" s="139"/>
      <c r="F82" s="139"/>
      <c r="G82" s="140"/>
      <c r="H82" s="31" t="s">
        <v>114</v>
      </c>
      <c r="I82" s="103" t="s">
        <v>55</v>
      </c>
      <c r="J82" s="17">
        <v>18.850000000000001</v>
      </c>
      <c r="K82" s="113">
        <v>0.5</v>
      </c>
      <c r="L82" s="17">
        <f t="shared" si="13"/>
        <v>0</v>
      </c>
      <c r="M82" s="130">
        <f t="shared" si="1"/>
        <v>0</v>
      </c>
      <c r="N82" s="12"/>
    </row>
    <row r="83" spans="2:17" s="3" customFormat="1" ht="13.5" customHeight="1">
      <c r="B83" s="38">
        <f t="shared" si="16"/>
        <v>0</v>
      </c>
      <c r="C83" s="42">
        <f t="shared" si="11"/>
        <v>0</v>
      </c>
      <c r="D83" s="138" t="s">
        <v>115</v>
      </c>
      <c r="E83" s="139"/>
      <c r="F83" s="139"/>
      <c r="G83" s="140"/>
      <c r="H83" s="31" t="s">
        <v>116</v>
      </c>
      <c r="I83" s="103" t="s">
        <v>55</v>
      </c>
      <c r="J83" s="17">
        <v>18.850000000000001</v>
      </c>
      <c r="K83" s="113">
        <v>0.5</v>
      </c>
      <c r="L83" s="17">
        <f t="shared" si="13"/>
        <v>0</v>
      </c>
      <c r="M83" s="130">
        <f t="shared" si="1"/>
        <v>0</v>
      </c>
      <c r="N83" s="12"/>
    </row>
    <row r="84" spans="2:17" s="3" customFormat="1" ht="13.5" customHeight="1">
      <c r="B84" s="38">
        <f t="shared" si="16"/>
        <v>0</v>
      </c>
      <c r="C84" s="42">
        <f t="shared" si="11"/>
        <v>0</v>
      </c>
      <c r="D84" s="138" t="s">
        <v>117</v>
      </c>
      <c r="E84" s="139"/>
      <c r="F84" s="139"/>
      <c r="G84" s="140"/>
      <c r="H84" s="31" t="s">
        <v>118</v>
      </c>
      <c r="I84" s="103" t="s">
        <v>55</v>
      </c>
      <c r="J84" s="17">
        <v>18.850000000000001</v>
      </c>
      <c r="K84" s="113">
        <v>0.5</v>
      </c>
      <c r="L84" s="17">
        <f t="shared" si="13"/>
        <v>0</v>
      </c>
      <c r="M84" s="130">
        <f t="shared" si="1"/>
        <v>0</v>
      </c>
      <c r="N84" s="12"/>
      <c r="Q84" s="77"/>
    </row>
    <row r="85" spans="2:17" s="3" customFormat="1" ht="13.5" customHeight="1">
      <c r="B85" s="38">
        <f t="shared" si="16"/>
        <v>0</v>
      </c>
      <c r="C85" s="42">
        <f t="shared" si="11"/>
        <v>0</v>
      </c>
      <c r="D85" s="138" t="s">
        <v>119</v>
      </c>
      <c r="E85" s="139"/>
      <c r="F85" s="139"/>
      <c r="G85" s="140"/>
      <c r="H85" s="31" t="s">
        <v>120</v>
      </c>
      <c r="I85" s="103" t="s">
        <v>55</v>
      </c>
      <c r="J85" s="17">
        <v>18.850000000000001</v>
      </c>
      <c r="K85" s="113">
        <v>0.5</v>
      </c>
      <c r="L85" s="17">
        <f t="shared" si="13"/>
        <v>0</v>
      </c>
      <c r="M85" s="130">
        <f t="shared" si="1"/>
        <v>0</v>
      </c>
      <c r="N85" s="12"/>
    </row>
    <row r="86" spans="2:17" s="3" customFormat="1" ht="13.5" customHeight="1">
      <c r="B86" s="38">
        <f t="shared" si="16"/>
        <v>0</v>
      </c>
      <c r="C86" s="42">
        <f t="shared" si="11"/>
        <v>0</v>
      </c>
      <c r="D86" s="138" t="s">
        <v>121</v>
      </c>
      <c r="E86" s="139"/>
      <c r="F86" s="139"/>
      <c r="G86" s="140"/>
      <c r="H86" s="31" t="s">
        <v>122</v>
      </c>
      <c r="I86" s="103" t="s">
        <v>55</v>
      </c>
      <c r="J86" s="17">
        <v>18.850000000000001</v>
      </c>
      <c r="K86" s="113">
        <v>0.5</v>
      </c>
      <c r="L86" s="17">
        <f t="shared" si="13"/>
        <v>0</v>
      </c>
      <c r="M86" s="130">
        <f t="shared" si="1"/>
        <v>0</v>
      </c>
      <c r="N86" s="12"/>
    </row>
    <row r="87" spans="2:17" s="3" customFormat="1" ht="13.5" customHeight="1">
      <c r="B87" s="16"/>
      <c r="C87" s="44"/>
      <c r="D87" s="28" t="s">
        <v>70</v>
      </c>
      <c r="E87" s="28"/>
      <c r="F87" s="21"/>
      <c r="G87" s="22"/>
      <c r="H87" s="31"/>
      <c r="I87" s="57"/>
      <c r="J87" s="17">
        <v>0</v>
      </c>
      <c r="K87" s="113"/>
      <c r="L87" s="17"/>
      <c r="M87" s="130"/>
      <c r="N87" s="12"/>
    </row>
    <row r="88" spans="2:17" s="3" customFormat="1" ht="13.5" customHeight="1">
      <c r="B88" s="38">
        <f t="shared" ref="B88" si="20">$I$11</f>
        <v>0</v>
      </c>
      <c r="C88" s="46">
        <f>B88</f>
        <v>0</v>
      </c>
      <c r="D88" s="20" t="s">
        <v>123</v>
      </c>
      <c r="E88" s="20"/>
      <c r="F88" s="21"/>
      <c r="G88" s="22"/>
      <c r="H88" s="31" t="s">
        <v>124</v>
      </c>
      <c r="I88" s="57"/>
      <c r="J88" s="62">
        <v>129</v>
      </c>
      <c r="K88" s="113">
        <v>0.5</v>
      </c>
      <c r="L88" s="17">
        <f t="shared" si="13"/>
        <v>0</v>
      </c>
      <c r="M88" s="130">
        <f t="shared" si="1"/>
        <v>0</v>
      </c>
      <c r="N88" s="12"/>
    </row>
    <row r="89" spans="2:17" s="3" customFormat="1" ht="13.5" customHeight="1">
      <c r="B89" s="38"/>
      <c r="C89" s="42"/>
      <c r="D89" s="20"/>
      <c r="E89" s="21"/>
      <c r="F89" s="21"/>
      <c r="G89" s="22"/>
      <c r="H89" s="31"/>
      <c r="I89" s="57"/>
      <c r="J89" s="62"/>
      <c r="K89" s="113"/>
      <c r="L89" s="17"/>
      <c r="N89" s="12"/>
    </row>
    <row r="90" spans="2:17">
      <c r="D90" s="123" t="s">
        <v>125</v>
      </c>
      <c r="E90" s="34"/>
      <c r="F90" s="124"/>
      <c r="G90" s="35"/>
      <c r="H90" s="36"/>
      <c r="I90" s="37"/>
      <c r="J90" s="37"/>
      <c r="K90" s="37"/>
      <c r="L90" s="125">
        <f>SUM(L32:L88)</f>
        <v>0</v>
      </c>
    </row>
    <row r="91" spans="2:17">
      <c r="D91" s="34" t="s">
        <v>126</v>
      </c>
      <c r="E91" s="34"/>
      <c r="F91" s="124"/>
      <c r="G91" s="35"/>
      <c r="H91" s="36"/>
      <c r="I91" s="37"/>
      <c r="J91" s="37"/>
      <c r="K91" s="37"/>
      <c r="L91" s="125">
        <f>SUM(L62:L73,L38:L46)</f>
        <v>0</v>
      </c>
    </row>
    <row r="92" spans="2:17">
      <c r="D92" s="34" t="s">
        <v>127</v>
      </c>
      <c r="E92" s="34"/>
      <c r="F92" s="124"/>
      <c r="G92" s="35"/>
      <c r="H92" s="36"/>
      <c r="I92" s="37"/>
      <c r="J92" s="37"/>
      <c r="K92" s="37"/>
      <c r="L92" s="125">
        <f>SUM(J48:J51,J75:J80,J88,J58)+SUM(J52:J55,J81:J86)*3+SUM(M31:M89)</f>
        <v>1502.3</v>
      </c>
    </row>
    <row r="93" spans="2:17">
      <c r="E93" s="3"/>
      <c r="F93" s="3"/>
      <c r="G93" s="3"/>
      <c r="H93" s="3"/>
      <c r="I93" s="12"/>
      <c r="J93" s="12"/>
      <c r="K93" s="12"/>
      <c r="L93" s="3"/>
    </row>
    <row r="94" spans="2:17" ht="14.25" customHeight="1">
      <c r="C94" s="126" t="s">
        <v>128</v>
      </c>
      <c r="E94" s="3"/>
      <c r="F94" s="3"/>
      <c r="G94" s="3"/>
      <c r="H94" s="3"/>
      <c r="L94" s="3"/>
    </row>
    <row r="95" spans="2:17" ht="14.25" customHeight="1">
      <c r="C95" s="127" t="s">
        <v>129</v>
      </c>
      <c r="E95" s="3"/>
      <c r="F95" s="3"/>
      <c r="G95" s="3"/>
      <c r="H95" s="3"/>
      <c r="L95" s="3"/>
    </row>
    <row r="96" spans="2:17" ht="14.25" customHeight="1">
      <c r="C96" s="128" t="s">
        <v>130</v>
      </c>
      <c r="E96" s="129"/>
      <c r="F96" s="3"/>
      <c r="G96" s="3"/>
      <c r="H96" s="3"/>
      <c r="L96" s="3"/>
    </row>
    <row r="97" spans="1:13" ht="14.25" customHeight="1">
      <c r="C97" s="128"/>
      <c r="E97" s="129"/>
      <c r="F97" s="3"/>
      <c r="G97" s="3"/>
      <c r="H97" s="3"/>
      <c r="L97" s="3"/>
    </row>
    <row r="98" spans="1:13" ht="14.25" customHeight="1">
      <c r="C98" s="127" t="s">
        <v>131</v>
      </c>
      <c r="E98" s="129"/>
      <c r="F98" s="3"/>
      <c r="G98" s="3"/>
      <c r="H98" s="3"/>
      <c r="L98" s="3"/>
    </row>
    <row r="99" spans="1:13">
      <c r="F99" s="3"/>
      <c r="G99" s="3"/>
      <c r="H99" s="3"/>
      <c r="I99" s="12"/>
      <c r="J99" s="12"/>
      <c r="K99" s="12"/>
      <c r="L99" s="3"/>
    </row>
    <row r="100" spans="1:13">
      <c r="D100" s="122" t="s">
        <v>35</v>
      </c>
      <c r="E100" s="3" t="s">
        <v>132</v>
      </c>
      <c r="F100" s="3"/>
      <c r="G100" s="3"/>
      <c r="H100" s="3"/>
      <c r="I100" s="12"/>
      <c r="J100" s="12"/>
      <c r="K100" s="12"/>
      <c r="L100" s="3"/>
    </row>
    <row r="101" spans="1:13">
      <c r="D101" s="103" t="s">
        <v>55</v>
      </c>
      <c r="E101" s="3" t="s">
        <v>133</v>
      </c>
      <c r="F101" s="3"/>
      <c r="G101" s="3"/>
      <c r="H101" s="3"/>
      <c r="I101" s="12"/>
      <c r="J101" s="12"/>
      <c r="K101" s="12"/>
      <c r="L101" s="3"/>
    </row>
    <row r="102" spans="1:13">
      <c r="D102" s="112" t="s">
        <v>49</v>
      </c>
      <c r="E102" s="3" t="s">
        <v>134</v>
      </c>
      <c r="F102" s="3"/>
      <c r="G102" s="3"/>
      <c r="H102" s="3"/>
      <c r="I102" s="12"/>
      <c r="J102" s="12"/>
      <c r="K102" s="12"/>
      <c r="L102" s="3"/>
    </row>
    <row r="103" spans="1:13">
      <c r="D103" s="3"/>
      <c r="E103" s="3"/>
      <c r="F103" s="3"/>
      <c r="G103" s="3"/>
      <c r="H103" s="3"/>
      <c r="I103" s="12"/>
      <c r="J103" s="12"/>
      <c r="K103" s="12"/>
      <c r="L103" s="3"/>
    </row>
    <row r="104" spans="1:13" s="11" customFormat="1" ht="18" customHeight="1">
      <c r="A104"/>
      <c r="B104"/>
      <c r="C104" s="63" t="s">
        <v>135</v>
      </c>
      <c r="D104" s="63"/>
      <c r="E104" s="64"/>
      <c r="F104" s="64"/>
      <c r="G104" s="64"/>
      <c r="H104" s="64"/>
      <c r="I104" s="64"/>
      <c r="J104" s="64"/>
      <c r="K104" s="64"/>
      <c r="L104" s="137" t="s">
        <v>136</v>
      </c>
      <c r="M104" s="11">
        <v>0.9</v>
      </c>
    </row>
    <row r="105" spans="1:13" s="11" customFormat="1" ht="18" customHeight="1">
      <c r="A105"/>
      <c r="B105"/>
      <c r="C105" s="39" t="s">
        <v>137</v>
      </c>
      <c r="D105" s="39"/>
      <c r="E105" s="40"/>
      <c r="F105" s="40"/>
      <c r="G105" s="40"/>
      <c r="H105" s="40"/>
      <c r="I105" s="40"/>
      <c r="J105" s="40"/>
      <c r="K105" s="40"/>
    </row>
    <row r="106" spans="1:13">
      <c r="C106" s="3" t="s">
        <v>138</v>
      </c>
      <c r="D106" s="3"/>
      <c r="E106" s="3"/>
      <c r="F106" s="3"/>
      <c r="G106" s="3"/>
      <c r="H106" s="3"/>
      <c r="I106" s="4"/>
      <c r="J106" s="4"/>
      <c r="K106" s="4"/>
      <c r="L106" s="3"/>
    </row>
    <row r="107" spans="1:13">
      <c r="C107" s="3" t="s">
        <v>139</v>
      </c>
      <c r="D107" s="3"/>
      <c r="E107" s="3"/>
      <c r="F107" s="3"/>
      <c r="G107" s="3"/>
      <c r="H107" s="3"/>
      <c r="I107" s="4"/>
      <c r="J107" s="4"/>
      <c r="K107" s="4"/>
      <c r="L107" s="3"/>
    </row>
    <row r="108" spans="1:13">
      <c r="C108" s="3"/>
      <c r="D108" s="3"/>
      <c r="E108" s="3"/>
      <c r="F108" s="3"/>
      <c r="G108" s="3"/>
      <c r="H108" s="3"/>
      <c r="I108" s="4"/>
      <c r="J108" s="4"/>
      <c r="K108" s="4"/>
      <c r="L108" s="3"/>
    </row>
    <row r="109" spans="1:13">
      <c r="C109" s="145" t="s">
        <v>140</v>
      </c>
      <c r="D109" s="145"/>
      <c r="E109" s="145"/>
      <c r="F109" s="145"/>
      <c r="G109" s="145"/>
      <c r="H109" s="145"/>
      <c r="I109" s="145"/>
      <c r="J109" s="145"/>
      <c r="K109" s="145"/>
      <c r="L109" s="145"/>
    </row>
    <row r="110" spans="1:13">
      <c r="F110" s="3"/>
      <c r="G110" s="3"/>
      <c r="H110" s="3"/>
      <c r="I110" s="4"/>
      <c r="J110" s="4"/>
      <c r="K110" s="4"/>
      <c r="L110" s="3"/>
    </row>
    <row r="111" spans="1:13">
      <c r="F111" s="3"/>
      <c r="G111" s="3"/>
      <c r="H111" s="3"/>
      <c r="I111" s="4"/>
      <c r="J111" s="4"/>
      <c r="K111" s="4"/>
      <c r="L111" s="3"/>
    </row>
    <row r="112" spans="1:13">
      <c r="F112" s="3"/>
      <c r="G112" s="3"/>
      <c r="H112" s="3"/>
      <c r="I112" s="4"/>
      <c r="J112" s="4"/>
      <c r="K112" s="4"/>
      <c r="L112" s="3"/>
    </row>
    <row r="113" spans="5:12">
      <c r="E113" s="3"/>
      <c r="F113" s="3"/>
      <c r="G113" s="3"/>
      <c r="H113" s="3"/>
      <c r="I113" s="4"/>
      <c r="J113" s="4"/>
      <c r="K113" s="4"/>
      <c r="L113" s="3"/>
    </row>
    <row r="114" spans="5:12">
      <c r="E114" s="3"/>
      <c r="F114" s="3"/>
      <c r="G114" s="3"/>
      <c r="H114" s="3"/>
      <c r="I114" s="4"/>
      <c r="J114" s="4"/>
      <c r="K114" s="4"/>
      <c r="L114" s="3"/>
    </row>
    <row r="115" spans="5:12">
      <c r="E115" s="3"/>
      <c r="F115" s="3"/>
      <c r="G115" s="3"/>
      <c r="H115" s="3"/>
      <c r="I115" s="4"/>
      <c r="J115" s="4"/>
      <c r="K115" s="4"/>
      <c r="L115" s="3"/>
    </row>
    <row r="116" spans="5:12">
      <c r="E116" s="3"/>
      <c r="F116" s="3"/>
      <c r="G116" s="3"/>
      <c r="H116" s="3"/>
      <c r="I116" s="4"/>
      <c r="J116" s="4"/>
      <c r="K116" s="4"/>
      <c r="L116" s="3"/>
    </row>
    <row r="117" spans="5:12">
      <c r="E117" s="3"/>
      <c r="F117" s="3"/>
      <c r="G117" s="3"/>
      <c r="H117" s="3"/>
      <c r="I117" s="4"/>
      <c r="J117" s="4"/>
      <c r="K117" s="4"/>
      <c r="L117" s="3"/>
    </row>
    <row r="118" spans="5:12">
      <c r="E118" s="3"/>
      <c r="F118" s="3"/>
      <c r="G118" s="3"/>
      <c r="H118" s="3"/>
      <c r="I118" s="4"/>
      <c r="J118" s="4"/>
      <c r="K118" s="4"/>
      <c r="L118" s="3"/>
    </row>
    <row r="119" spans="5:12">
      <c r="E119" s="3"/>
      <c r="F119" s="3"/>
      <c r="G119" s="3"/>
      <c r="H119" s="3"/>
      <c r="I119" s="4"/>
      <c r="J119" s="4"/>
      <c r="K119" s="4"/>
      <c r="L119" s="3"/>
    </row>
    <row r="120" spans="5:12">
      <c r="E120" s="3"/>
      <c r="F120" s="3"/>
      <c r="G120" s="3"/>
      <c r="H120" s="3"/>
      <c r="I120" s="4"/>
      <c r="J120" s="4"/>
      <c r="K120" s="4"/>
      <c r="L120" s="3"/>
    </row>
    <row r="121" spans="5:12">
      <c r="E121" s="3"/>
      <c r="F121" s="3"/>
      <c r="G121" s="3"/>
      <c r="H121" s="3"/>
      <c r="I121" s="4"/>
      <c r="J121" s="4"/>
      <c r="K121" s="4"/>
      <c r="L121" s="3"/>
    </row>
    <row r="122" spans="5:12">
      <c r="E122" s="3"/>
      <c r="F122" s="3"/>
      <c r="G122" s="3"/>
      <c r="H122" s="3"/>
      <c r="I122" s="4"/>
      <c r="J122" s="4"/>
      <c r="K122" s="4"/>
      <c r="L122" s="3"/>
    </row>
    <row r="123" spans="5:12">
      <c r="E123" s="3"/>
      <c r="F123" s="3"/>
      <c r="G123" s="3"/>
      <c r="H123" s="3"/>
      <c r="I123" s="4"/>
      <c r="J123" s="4"/>
      <c r="K123" s="4"/>
      <c r="L123" s="3"/>
    </row>
    <row r="124" spans="5:12">
      <c r="E124" s="3"/>
      <c r="F124" s="3"/>
      <c r="G124" s="3"/>
      <c r="H124" s="3"/>
      <c r="I124" s="4"/>
      <c r="J124" s="4"/>
      <c r="K124" s="4"/>
      <c r="L124" s="3"/>
    </row>
    <row r="125" spans="5:12">
      <c r="E125" s="3"/>
      <c r="F125" s="3"/>
      <c r="G125" s="3"/>
      <c r="H125" s="3"/>
      <c r="I125" s="4"/>
      <c r="J125" s="4"/>
      <c r="K125" s="4"/>
      <c r="L125" s="3"/>
    </row>
    <row r="126" spans="5:12">
      <c r="E126" s="3"/>
      <c r="F126" s="3"/>
      <c r="G126" s="3"/>
      <c r="H126" s="3"/>
      <c r="I126" s="4"/>
      <c r="J126" s="4"/>
      <c r="K126" s="4"/>
      <c r="L126" s="3"/>
    </row>
    <row r="127" spans="5:12">
      <c r="E127" s="3"/>
      <c r="F127" s="3"/>
      <c r="G127" s="3"/>
      <c r="H127" s="3"/>
      <c r="I127" s="4"/>
      <c r="J127" s="4"/>
      <c r="K127" s="4"/>
      <c r="L127" s="3"/>
    </row>
    <row r="128" spans="5:12">
      <c r="E128" s="3"/>
      <c r="F128" s="3"/>
      <c r="G128" s="3"/>
      <c r="H128" s="3"/>
      <c r="I128" s="4"/>
      <c r="J128" s="4"/>
      <c r="K128" s="4"/>
      <c r="L128" s="3"/>
    </row>
    <row r="129" spans="5:12">
      <c r="E129" s="3"/>
      <c r="F129" s="3"/>
      <c r="G129" s="3"/>
      <c r="H129" s="3"/>
      <c r="I129" s="4"/>
      <c r="J129" s="4"/>
      <c r="K129" s="4"/>
      <c r="L129" s="3"/>
    </row>
    <row r="130" spans="5:12">
      <c r="E130" s="3"/>
      <c r="F130" s="3"/>
      <c r="G130" s="3"/>
      <c r="H130" s="3"/>
      <c r="I130" s="4"/>
      <c r="J130" s="4"/>
      <c r="K130" s="4"/>
      <c r="L130" s="3"/>
    </row>
    <row r="131" spans="5:12">
      <c r="E131" s="3"/>
      <c r="F131" s="3"/>
      <c r="G131" s="3"/>
      <c r="H131" s="3"/>
      <c r="I131" s="4"/>
      <c r="J131" s="4"/>
      <c r="K131" s="4"/>
      <c r="L131" s="3"/>
    </row>
    <row r="132" spans="5:12">
      <c r="E132" s="3"/>
      <c r="F132" s="3"/>
      <c r="G132" s="3"/>
      <c r="H132" s="3"/>
      <c r="I132" s="4"/>
      <c r="J132" s="4"/>
      <c r="K132" s="4"/>
      <c r="L132" s="3"/>
    </row>
    <row r="133" spans="5:12">
      <c r="E133" s="3"/>
      <c r="F133" s="3"/>
      <c r="G133" s="3"/>
      <c r="H133" s="3"/>
      <c r="I133" s="4"/>
      <c r="J133" s="4"/>
      <c r="K133" s="4"/>
      <c r="L133" s="3"/>
    </row>
    <row r="134" spans="5:12">
      <c r="E134" s="3"/>
      <c r="F134" s="3"/>
      <c r="G134" s="3"/>
      <c r="H134" s="3"/>
      <c r="I134" s="4"/>
      <c r="J134" s="4"/>
      <c r="K134" s="4"/>
      <c r="L134" s="3"/>
    </row>
    <row r="135" spans="5:12">
      <c r="E135" s="3"/>
      <c r="F135" s="3"/>
      <c r="G135" s="3"/>
      <c r="H135" s="3"/>
      <c r="I135" s="4"/>
      <c r="J135" s="4"/>
      <c r="K135" s="4"/>
      <c r="L135" s="3"/>
    </row>
    <row r="136" spans="5:12">
      <c r="E136" s="3"/>
      <c r="F136" s="3"/>
      <c r="G136" s="3"/>
      <c r="H136" s="3"/>
      <c r="I136" s="4"/>
      <c r="J136" s="4"/>
      <c r="K136" s="4"/>
      <c r="L136" s="3"/>
    </row>
    <row r="137" spans="5:12">
      <c r="E137" s="3"/>
      <c r="F137" s="3"/>
      <c r="G137" s="3"/>
      <c r="H137" s="3"/>
      <c r="I137" s="4"/>
      <c r="J137" s="4"/>
      <c r="K137" s="4"/>
      <c r="L137" s="3"/>
    </row>
    <row r="138" spans="5:12">
      <c r="E138" s="3"/>
      <c r="F138" s="3"/>
      <c r="G138" s="3"/>
      <c r="H138" s="3"/>
      <c r="I138" s="4"/>
      <c r="J138" s="4"/>
      <c r="K138" s="4"/>
      <c r="L138" s="3"/>
    </row>
    <row r="139" spans="5:12">
      <c r="E139" s="3"/>
      <c r="F139" s="3"/>
      <c r="G139" s="3"/>
      <c r="H139" s="3"/>
      <c r="I139" s="4"/>
      <c r="J139" s="4"/>
      <c r="K139" s="4"/>
      <c r="L139" s="3"/>
    </row>
    <row r="140" spans="5:12">
      <c r="E140" s="3"/>
      <c r="F140" s="3"/>
      <c r="G140" s="3"/>
      <c r="H140" s="3"/>
      <c r="I140" s="4"/>
      <c r="J140" s="4"/>
      <c r="K140" s="4"/>
      <c r="L140" s="3"/>
    </row>
    <row r="141" spans="5:12">
      <c r="E141" s="3"/>
      <c r="F141" s="3"/>
      <c r="G141" s="3"/>
      <c r="H141" s="3"/>
      <c r="I141" s="4"/>
      <c r="J141" s="4"/>
      <c r="K141" s="4"/>
      <c r="L141" s="3"/>
    </row>
    <row r="142" spans="5:12">
      <c r="E142" s="3"/>
      <c r="F142" s="3"/>
      <c r="G142" s="3"/>
      <c r="H142" s="3"/>
      <c r="I142" s="4"/>
      <c r="J142" s="4"/>
      <c r="K142" s="4"/>
      <c r="L142" s="3"/>
    </row>
    <row r="143" spans="5:12">
      <c r="E143" s="3"/>
      <c r="F143" s="3"/>
      <c r="G143" s="3"/>
      <c r="H143" s="3"/>
      <c r="I143" s="4"/>
      <c r="J143" s="4"/>
      <c r="K143" s="4"/>
      <c r="L143" s="3"/>
    </row>
    <row r="144" spans="5:12">
      <c r="L144" s="3"/>
    </row>
    <row r="145" spans="12:12">
      <c r="L145" s="3"/>
    </row>
    <row r="146" spans="12:12">
      <c r="L146" s="3"/>
    </row>
    <row r="147" spans="12:12">
      <c r="L147" s="3"/>
    </row>
  </sheetData>
  <sheetProtection algorithmName="SHA-512" hashValue="+xMoLfJCo4VXg7jvamfLKP6wPbOJxkowJoF6jSB4wEEVcyLvjh/9Stb9ILT8jRDdnZkKv1HGoJip7dzLdIxL/Q==" saltValue="qmHH/M2XQtd+u5f5r3TkIA==" spinCount="100000" sheet="1" selectLockedCells="1"/>
  <sortState xmlns:xlrd2="http://schemas.microsoft.com/office/spreadsheetml/2017/richdata2" ref="E48:I51">
    <sortCondition ref="E48"/>
  </sortState>
  <mergeCells count="37">
    <mergeCell ref="C26:L26"/>
    <mergeCell ref="C109:L109"/>
    <mergeCell ref="E2:I2"/>
    <mergeCell ref="E3:I3"/>
    <mergeCell ref="E5:L5"/>
    <mergeCell ref="C9:E9"/>
    <mergeCell ref="C15:E15"/>
    <mergeCell ref="H15:L15"/>
    <mergeCell ref="H9:L9"/>
    <mergeCell ref="D38:G38"/>
    <mergeCell ref="D45:G45"/>
    <mergeCell ref="D46:G46"/>
    <mergeCell ref="D52:G52"/>
    <mergeCell ref="D53:G53"/>
    <mergeCell ref="D54:G54"/>
    <mergeCell ref="D48:G48"/>
    <mergeCell ref="D49:G49"/>
    <mergeCell ref="D50:G50"/>
    <mergeCell ref="D51:G51"/>
    <mergeCell ref="C28:L28"/>
    <mergeCell ref="D62:G62"/>
    <mergeCell ref="D73:G73"/>
    <mergeCell ref="D71:G71"/>
    <mergeCell ref="D72:G72"/>
    <mergeCell ref="D55:G55"/>
    <mergeCell ref="D78:G78"/>
    <mergeCell ref="D79:G79"/>
    <mergeCell ref="D80:G80"/>
    <mergeCell ref="D75:G75"/>
    <mergeCell ref="D76:G76"/>
    <mergeCell ref="D77:G77"/>
    <mergeCell ref="D83:G83"/>
    <mergeCell ref="D82:G82"/>
    <mergeCell ref="D81:G81"/>
    <mergeCell ref="D86:G86"/>
    <mergeCell ref="D85:G85"/>
    <mergeCell ref="D84:G84"/>
  </mergeCells>
  <conditionalFormatting sqref="C38:C89">
    <cfRule type="cellIs" dxfId="0" priority="2" operator="notEqual">
      <formula>B38</formula>
    </cfRule>
  </conditionalFormatting>
  <hyperlinks>
    <hyperlink ref="C96" r:id="rId1" display="http://www.vanin.be/bingel/licenties" xr:uid="{EC1C0A44-46BA-4168-B295-69E9B6CAF875}"/>
  </hyperlinks>
  <pageMargins left="0.23622047244094491" right="0.23622047244094491" top="0.74803149606299213" bottom="0.74803149606299213" header="0.31496062992125984" footer="0.31496062992125984"/>
  <pageSetup paperSize="9" scale="82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8</xdr:col>
                    <xdr:colOff>9525</xdr:colOff>
                    <xdr:row>16</xdr:row>
                    <xdr:rowOff>0</xdr:rowOff>
                  </from>
                  <to>
                    <xdr:col>8</xdr:col>
                    <xdr:colOff>228600</xdr:colOff>
                    <xdr:row>17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8</xdr:col>
                    <xdr:colOff>9525</xdr:colOff>
                    <xdr:row>15</xdr:row>
                    <xdr:rowOff>0</xdr:rowOff>
                  </from>
                  <to>
                    <xdr:col>8</xdr:col>
                    <xdr:colOff>257175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8" name="Check Box 15">
              <controlPr locked="0" defaultSize="0" autoFill="0" autoLine="0" autoPict="0">
                <anchor moveWithCells="1">
                  <from>
                    <xdr:col>3</xdr:col>
                    <xdr:colOff>9525</xdr:colOff>
                    <xdr:row>15</xdr:row>
                    <xdr:rowOff>161925</xdr:rowOff>
                  </from>
                  <to>
                    <xdr:col>3</xdr:col>
                    <xdr:colOff>238125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15">
              <controlPr defaultSize="0" autoFill="0" autoLine="0" autoPict="0">
                <anchor moveWithCells="1">
                  <from>
                    <xdr:col>3</xdr:col>
                    <xdr:colOff>9525</xdr:colOff>
                    <xdr:row>14</xdr:row>
                    <xdr:rowOff>542925</xdr:rowOff>
                  </from>
                  <to>
                    <xdr:col>3</xdr:col>
                    <xdr:colOff>219075</xdr:colOff>
                    <xdr:row>15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66E1E3-77E7-41DA-B750-E12A57A5CD7C}"/>
</file>

<file path=customXml/itemProps2.xml><?xml version="1.0" encoding="utf-8"?>
<ds:datastoreItem xmlns:ds="http://schemas.openxmlformats.org/officeDocument/2006/customXml" ds:itemID="{8AAC718F-DC60-4896-83A6-973E3CFB45E7}"/>
</file>

<file path=customXml/itemProps3.xml><?xml version="1.0" encoding="utf-8"?>
<ds:datastoreItem xmlns:ds="http://schemas.openxmlformats.org/officeDocument/2006/customXml" ds:itemID="{EB82A2A2-89CE-4C37-AB58-C5378E61C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2026-03-11T07:24:53Z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