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20" documentId="8_{9E8D7C87-A0C5-4778-BF0C-DAF2EFC4CD2C}" xr6:coauthVersionLast="47" xr6:coauthVersionMax="47" xr10:uidLastSave="{B12A742E-5D83-43D4-BF4F-264E9C14669E}"/>
  <bookViews>
    <workbookView xWindow="-120" yWindow="-120" windowWidth="29040" windowHeight="17520" xr2:uid="{00000000-000D-0000-FFFF-FFFF00000000}"/>
  </bookViews>
  <sheets>
    <sheet name="Rekenroute" sheetId="1" r:id="rId1"/>
  </sheets>
  <definedNames>
    <definedName name="_xlnm.Print_Titles" localSheetId="0">Rekenroute!$6:$7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3" i="1" l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42" i="1"/>
  <c r="C58" i="1" l="1"/>
  <c r="C67" i="1"/>
  <c r="C42" i="1" l="1"/>
  <c r="E42" i="1" s="1"/>
  <c r="C43" i="1"/>
  <c r="E43" i="1" s="1"/>
  <c r="C44" i="1"/>
  <c r="E44" i="1" s="1"/>
  <c r="C45" i="1"/>
  <c r="C47" i="1"/>
  <c r="C48" i="1"/>
  <c r="C50" i="1"/>
  <c r="E50" i="1" s="1"/>
  <c r="C51" i="1"/>
  <c r="E51" i="1" s="1"/>
  <c r="C52" i="1"/>
  <c r="E52" i="1" s="1"/>
  <c r="N52" i="1" s="1"/>
  <c r="C53" i="1"/>
  <c r="E53" i="1" s="1"/>
  <c r="N53" i="1" s="1"/>
  <c r="C54" i="1"/>
  <c r="E54" i="1" s="1"/>
  <c r="N54" i="1" s="1"/>
  <c r="C55" i="1"/>
  <c r="E55" i="1" s="1"/>
  <c r="N58" i="1"/>
  <c r="C70" i="1"/>
  <c r="C71" i="1"/>
  <c r="C72" i="1"/>
  <c r="C74" i="1"/>
  <c r="E74" i="1" s="1"/>
  <c r="C75" i="1"/>
  <c r="E75" i="1" s="1"/>
  <c r="N75" i="1" s="1"/>
  <c r="O75" i="1" s="1"/>
  <c r="C76" i="1"/>
  <c r="C77" i="1"/>
  <c r="E77" i="1" s="1"/>
  <c r="C78" i="1"/>
  <c r="E78" i="1" s="1"/>
  <c r="C79" i="1"/>
  <c r="E79" i="1" s="1"/>
  <c r="C80" i="1"/>
  <c r="E80" i="1" s="1"/>
  <c r="C81" i="1"/>
  <c r="E81" i="1" s="1"/>
  <c r="C85" i="1"/>
  <c r="N85" i="1" s="1"/>
  <c r="C98" i="1"/>
  <c r="C100" i="1"/>
  <c r="C41" i="1"/>
  <c r="B92" i="1"/>
  <c r="C92" i="1" s="1"/>
  <c r="E92" i="1" s="1"/>
  <c r="N92" i="1" s="1"/>
  <c r="B93" i="1"/>
  <c r="C93" i="1" s="1"/>
  <c r="E93" i="1" s="1"/>
  <c r="N93" i="1" s="1"/>
  <c r="B94" i="1"/>
  <c r="C94" i="1" s="1"/>
  <c r="E94" i="1" s="1"/>
  <c r="N94" i="1" s="1"/>
  <c r="B95" i="1"/>
  <c r="C95" i="1" s="1"/>
  <c r="E95" i="1" s="1"/>
  <c r="N95" i="1" s="1"/>
  <c r="B96" i="1"/>
  <c r="C96" i="1" s="1"/>
  <c r="E96" i="1" s="1"/>
  <c r="N96" i="1" s="1"/>
  <c r="B97" i="1"/>
  <c r="C97" i="1" s="1"/>
  <c r="E97" i="1" s="1"/>
  <c r="B99" i="1"/>
  <c r="C99" i="1" s="1"/>
  <c r="E99" i="1" s="1"/>
  <c r="B86" i="1"/>
  <c r="C86" i="1" s="1"/>
  <c r="E86" i="1" s="1"/>
  <c r="B87" i="1"/>
  <c r="C87" i="1" s="1"/>
  <c r="E87" i="1" s="1"/>
  <c r="B88" i="1"/>
  <c r="C88" i="1" s="1"/>
  <c r="E88" i="1" s="1"/>
  <c r="B89" i="1"/>
  <c r="C89" i="1" s="1"/>
  <c r="E89" i="1" s="1"/>
  <c r="B90" i="1"/>
  <c r="C90" i="1" s="1"/>
  <c r="E90" i="1" s="1"/>
  <c r="N90" i="1" s="1"/>
  <c r="B91" i="1"/>
  <c r="C91" i="1" s="1"/>
  <c r="E91" i="1" s="1"/>
  <c r="N91" i="1" s="1"/>
  <c r="B83" i="1"/>
  <c r="C83" i="1" s="1"/>
  <c r="E83" i="1" s="1"/>
  <c r="B84" i="1"/>
  <c r="C84" i="1" s="1"/>
  <c r="E84" i="1" s="1"/>
  <c r="B82" i="1"/>
  <c r="C82" i="1" s="1"/>
  <c r="E82" i="1" s="1"/>
  <c r="N82" i="1" s="1"/>
  <c r="B73" i="1"/>
  <c r="C73" i="1" s="1"/>
  <c r="E73" i="1" s="1"/>
  <c r="B60" i="1"/>
  <c r="B61" i="1"/>
  <c r="B62" i="1"/>
  <c r="B63" i="1"/>
  <c r="B64" i="1"/>
  <c r="B65" i="1"/>
  <c r="B66" i="1"/>
  <c r="B59" i="1"/>
  <c r="C59" i="1" s="1"/>
  <c r="B57" i="1"/>
  <c r="C57" i="1" s="1"/>
  <c r="E57" i="1" s="1"/>
  <c r="N57" i="1" s="1"/>
  <c r="O57" i="1" s="1"/>
  <c r="B56" i="1"/>
  <c r="C56" i="1" s="1"/>
  <c r="E56" i="1" s="1"/>
  <c r="N56" i="1" s="1"/>
  <c r="B68" i="1"/>
  <c r="C68" i="1" s="1"/>
  <c r="E68" i="1" s="1"/>
  <c r="B69" i="1"/>
  <c r="C69" i="1" s="1"/>
  <c r="E69" i="1" s="1"/>
  <c r="N69" i="1" s="1"/>
  <c r="B49" i="1"/>
  <c r="C49" i="1" s="1"/>
  <c r="E49" i="1" s="1"/>
  <c r="N49" i="1" s="1"/>
  <c r="C61" i="1" l="1"/>
  <c r="E61" i="1" s="1"/>
  <c r="N61" i="1" s="1"/>
  <c r="O61" i="1" s="1"/>
  <c r="C60" i="1"/>
  <c r="E60" i="1" s="1"/>
  <c r="C66" i="1"/>
  <c r="E66" i="1" s="1"/>
  <c r="C65" i="1"/>
  <c r="E65" i="1" s="1"/>
  <c r="N65" i="1" s="1"/>
  <c r="O65" i="1" s="1"/>
  <c r="C64" i="1"/>
  <c r="E64" i="1" s="1"/>
  <c r="N64" i="1" s="1"/>
  <c r="O64" i="1" s="1"/>
  <c r="C63" i="1"/>
  <c r="E63" i="1" s="1"/>
  <c r="N63" i="1" s="1"/>
  <c r="O63" i="1" s="1"/>
  <c r="C62" i="1"/>
  <c r="E62" i="1" s="1"/>
  <c r="N62" i="1" s="1"/>
  <c r="O62" i="1" s="1"/>
  <c r="N78" i="1"/>
  <c r="O78" i="1" s="1"/>
  <c r="N77" i="1"/>
  <c r="O77" i="1" s="1"/>
  <c r="E59" i="1"/>
  <c r="N43" i="1"/>
  <c r="O43" i="1" s="1"/>
  <c r="N42" i="1"/>
  <c r="O42" i="1" s="1"/>
  <c r="N79" i="1"/>
  <c r="O79" i="1" s="1"/>
  <c r="N81" i="1"/>
  <c r="O81" i="1" s="1"/>
  <c r="N55" i="1"/>
  <c r="O55" i="1" s="1"/>
  <c r="O53" i="1"/>
  <c r="N80" i="1"/>
  <c r="O80" i="1" s="1"/>
  <c r="N44" i="1"/>
  <c r="O44" i="1" s="1"/>
  <c r="O54" i="1"/>
  <c r="N51" i="1"/>
  <c r="O51" i="1" s="1"/>
  <c r="O52" i="1"/>
  <c r="O95" i="1"/>
  <c r="O94" i="1"/>
  <c r="O92" i="1"/>
  <c r="O93" i="1"/>
  <c r="O90" i="1"/>
  <c r="N68" i="1"/>
  <c r="O68" i="1" s="1"/>
  <c r="O56" i="1"/>
  <c r="O91" i="1"/>
  <c r="O96" i="1"/>
  <c r="N89" i="1"/>
  <c r="O89" i="1" s="1"/>
  <c r="O69" i="1"/>
  <c r="N88" i="1"/>
  <c r="O88" i="1" s="1"/>
  <c r="N87" i="1"/>
  <c r="O87" i="1" s="1"/>
  <c r="N86" i="1"/>
  <c r="O86" i="1" s="1"/>
  <c r="N99" i="1"/>
  <c r="O99" i="1" s="1"/>
  <c r="N97" i="1"/>
  <c r="O97" i="1" s="1"/>
  <c r="O82" i="1"/>
  <c r="N73" i="1"/>
  <c r="O73" i="1" s="1"/>
  <c r="N84" i="1"/>
  <c r="O84" i="1" s="1"/>
  <c r="N83" i="1"/>
  <c r="O83" i="1" s="1"/>
  <c r="O49" i="1"/>
  <c r="E76" i="1"/>
  <c r="N66" i="1" l="1"/>
  <c r="O66" i="1" s="1"/>
  <c r="N60" i="1"/>
  <c r="O60" i="1"/>
  <c r="N59" i="1"/>
  <c r="O59" i="1" s="1"/>
  <c r="N103" i="1" s="1"/>
  <c r="N76" i="1"/>
  <c r="O76" i="1" s="1"/>
  <c r="N102" i="1"/>
  <c r="N101" i="1" l="1"/>
</calcChain>
</file>

<file path=xl/sharedStrings.xml><?xml version="1.0" encoding="utf-8"?>
<sst xmlns="http://schemas.openxmlformats.org/spreadsheetml/2006/main" count="210" uniqueCount="173">
  <si>
    <t>Prijslijst 2026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</si>
  <si>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</si>
  <si>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</si>
  <si>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</si>
  <si>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</si>
  <si>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</si>
  <si>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</si>
  <si>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</si>
  <si>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STAP 2: FACULTATIEF: Duid aan wat u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</si>
  <si>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(=verdiepingschrifte</t>
    </r>
    <r>
      <rPr>
        <b/>
        <i/>
        <sz val="8"/>
        <rFont val="Calibri"/>
        <family val="2"/>
        <scheme val="minor"/>
      </rPr>
      <t>n)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</si>
  <si>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correctiesleutel)</t>
    </r>
  </si>
  <si>
    <t>Titel</t>
  </si>
  <si>
    <t>Bestelnummer</t>
  </si>
  <si>
    <t>Prijs in euro</t>
  </si>
  <si>
    <t>korting</t>
  </si>
  <si>
    <t>Totale prijs in euro</t>
  </si>
  <si>
    <t>KLEUTERS</t>
  </si>
  <si>
    <t xml:space="preserve">  Rekenroute kleuters - inspiratie- en kopieermap - oudste kleuters</t>
  </si>
  <si>
    <t>978-94-651-4819-9</t>
  </si>
  <si>
    <t xml:space="preserve">  Rekenroute kleuters - vertelplaten</t>
  </si>
  <si>
    <t>978-94-651-4820-5</t>
  </si>
  <si>
    <t xml:space="preserve">  Rekenroute kleuters - woordkaarten</t>
  </si>
  <si>
    <t>978-94-651-4821-2</t>
  </si>
  <si>
    <t>LEERJAAR 1</t>
  </si>
  <si>
    <t>Leerlingenmateriaal</t>
  </si>
  <si>
    <t xml:space="preserve">  Rekenroute 1 - pakket: werkschrift A-D + Bingel</t>
  </si>
  <si>
    <t>978-94-651-4677-5</t>
  </si>
  <si>
    <t>∞</t>
  </si>
  <si>
    <t xml:space="preserve"> Indien je geen pakket bestelt, kan je de verschillende onderdelen van het pakket ook afzonderlijk bestellen </t>
  </si>
  <si>
    <t xml:space="preserve">  Rekenroute 1 - licentie Bingel</t>
  </si>
  <si>
    <t>978-94-651-4675-1</t>
  </si>
  <si>
    <t xml:space="preserve">  Rekenroute 1 - werkschrift A</t>
  </si>
  <si>
    <t>978-94-651-4785-7</t>
  </si>
  <si>
    <t xml:space="preserve">  Rekenroute 1 - werkschrift B</t>
  </si>
  <si>
    <t>978-94-651-4786-4</t>
  </si>
  <si>
    <t xml:space="preserve">  Rekenroute 1 - werkschrift C</t>
  </si>
  <si>
    <t>978-94-651-4787-1</t>
  </si>
  <si>
    <t xml:space="preserve">  Rekenroute 1 - werkschrift D</t>
  </si>
  <si>
    <t>978-94-651-4788-8</t>
  </si>
  <si>
    <t xml:space="preserve">  Rekenroute 1 - verdiepingsschrift A/B</t>
  </si>
  <si>
    <t>978-94-651-4793-2</t>
  </si>
  <si>
    <t>±</t>
  </si>
  <si>
    <t xml:space="preserve">  Rekenroute 1 - verdiepingsschrift C/D</t>
  </si>
  <si>
    <t>978-94-651-4794-9</t>
  </si>
  <si>
    <t>Leerkrachtenmateriaal</t>
  </si>
  <si>
    <t xml:space="preserve">  Rekenroute 1 - handleiding A</t>
  </si>
  <si>
    <t>978-94-651-4781-9</t>
  </si>
  <si>
    <t>B</t>
  </si>
  <si>
    <t xml:space="preserve">  Rekenroute 1 - handleiding B</t>
  </si>
  <si>
    <t>978-94-651-4782-6</t>
  </si>
  <si>
    <t xml:space="preserve">  Rekenroute 1 - handleiding C</t>
  </si>
  <si>
    <t>978-94-651-4783-3</t>
  </si>
  <si>
    <t xml:space="preserve">  Rekenroute 1 - handleiding D</t>
  </si>
  <si>
    <t>978-94-651-4784-0</t>
  </si>
  <si>
    <t xml:space="preserve">  Rekenroute 1 - correctiesleutel werkschrift A</t>
  </si>
  <si>
    <t>978-94-651-4789-5</t>
  </si>
  <si>
    <t xml:space="preserve">  Rekenroute 1 - correctiesleutel werkschrift B</t>
  </si>
  <si>
    <t>978-94-651-4790-1</t>
  </si>
  <si>
    <t xml:space="preserve">  Rekenroute 1 - correctiesleutel werkschrift C</t>
  </si>
  <si>
    <t>978-94-651-4791-8</t>
  </si>
  <si>
    <t xml:space="preserve">  Rekenroute 1 - correctiesleutel werkschrift D</t>
  </si>
  <si>
    <t>978-94-651-4792-5</t>
  </si>
  <si>
    <t>Klasmateriaal</t>
  </si>
  <si>
    <t xml:space="preserve">  Rekenroute 1 - voorleesverhaal Gebonk op Bonk</t>
  </si>
  <si>
    <t>978-94-651-4796-3</t>
  </si>
  <si>
    <t xml:space="preserve">  Rekenroute 1 - wandplaten</t>
  </si>
  <si>
    <t>978-94-651-4795-6</t>
  </si>
  <si>
    <t>LEERJAAR 2</t>
  </si>
  <si>
    <t xml:space="preserve">  Rekenroute 2 - pakket: werkschrift A-F + Bingel</t>
  </si>
  <si>
    <t>978-94-651-4678-2</t>
  </si>
  <si>
    <t xml:space="preserve">Indien je geen pakket bestelt, kan je de verschillende onderdelen van het pakket ook afzonderlijk bestellen </t>
  </si>
  <si>
    <t xml:space="preserve">  Rekenroute 2 - licentie Bingel</t>
  </si>
  <si>
    <t>978-94-651-4676-8</t>
  </si>
  <si>
    <t xml:space="preserve">  Rekenroute 2 - werkschrift A</t>
  </si>
  <si>
    <t>978-94-651-4803-8</t>
  </si>
  <si>
    <t xml:space="preserve">  Rekenroute 2 - werkschrift B</t>
  </si>
  <si>
    <t>978-94-651-4804-5</t>
  </si>
  <si>
    <t xml:space="preserve">  Rekenroute 2 - werkschrift C</t>
  </si>
  <si>
    <t>978-94-651-4805-2</t>
  </si>
  <si>
    <t xml:space="preserve">  Rekenroute 2 - werkschrift D</t>
  </si>
  <si>
    <t>978-94-651-4806-9</t>
  </si>
  <si>
    <t xml:space="preserve">  Rekenroute 2 - werkschrift E</t>
  </si>
  <si>
    <t>978-94-651-4807-6</t>
  </si>
  <si>
    <t xml:space="preserve">  Rekenroute 2 - werkschrift F</t>
  </si>
  <si>
    <t>978-94-651-4808-3</t>
  </si>
  <si>
    <t xml:space="preserve">  Rekenroute 2 - verdiepingsschrift A/B</t>
  </si>
  <si>
    <t>978-94-651-4815-1</t>
  </si>
  <si>
    <t xml:space="preserve">  Rekenroute 2 - verdiepingsschrift C/D</t>
  </si>
  <si>
    <t>978-94-651-4816-8</t>
  </si>
  <si>
    <t xml:space="preserve">  Rekenroute 2 - verdiepingsschrift E/F</t>
  </si>
  <si>
    <t>978-94-651-4817-5</t>
  </si>
  <si>
    <t xml:space="preserve">  Rekenroute 2 - handleiding A</t>
  </si>
  <si>
    <t>978-94-651-4797-0</t>
  </si>
  <si>
    <t xml:space="preserve">  Rekenroute 2 - handleiding B</t>
  </si>
  <si>
    <t>978-94-651-4798-7</t>
  </si>
  <si>
    <t xml:space="preserve">  Rekenroute 2 - handleiding C</t>
  </si>
  <si>
    <t>978-94-651-4799-4</t>
  </si>
  <si>
    <t xml:space="preserve">  Rekenroute 2 - handleiding D</t>
  </si>
  <si>
    <t>978-94-651-4800-7</t>
  </si>
  <si>
    <t xml:space="preserve">  Rekenroute 2 - handleiding E</t>
  </si>
  <si>
    <t>978-94-651-4801-4</t>
  </si>
  <si>
    <t xml:space="preserve">  Rekenroute 2 - handleiding F</t>
  </si>
  <si>
    <t>978-94-651-4802-1</t>
  </si>
  <si>
    <t xml:space="preserve">  Rekenroute 2 - correctiesleutel werkschrift A</t>
  </si>
  <si>
    <t>978-94-651-4809-0</t>
  </si>
  <si>
    <t xml:space="preserve">  Rekenroute 2 - correctiesleutel werkschrift B</t>
  </si>
  <si>
    <t>978-94-651-4810-6</t>
  </si>
  <si>
    <t xml:space="preserve">  Rekenroute 2 - correctiesleutel werkschrift C</t>
  </si>
  <si>
    <t>978-94-651-4811-3</t>
  </si>
  <si>
    <t xml:space="preserve">  Rekenroute 2 - correctiesleutel werkschrift D</t>
  </si>
  <si>
    <t>978-94-651-4812-0</t>
  </si>
  <si>
    <t xml:space="preserve">  Rekenroute 2 - correctiesleutel werkschrift E</t>
  </si>
  <si>
    <t>978-94-651-4813-7</t>
  </si>
  <si>
    <t xml:space="preserve">  Rekenroute 2 - correctiesleutel werkschrift F</t>
  </si>
  <si>
    <t>978-94-651-4814-4</t>
  </si>
  <si>
    <t xml:space="preserve">  Rekenroute 2 - wandplaten</t>
  </si>
  <si>
    <t>978-94-651-4818-2</t>
  </si>
  <si>
    <t>TOTALE PRIJS</t>
  </si>
  <si>
    <t xml:space="preserve">   -&gt; JAARLIJKSE PRIJS (obv prijzen 2026)</t>
  </si>
  <si>
    <t xml:space="preserve">   -&gt; WAARDE KORTING EN GRATIS MATERIAAL IN 2026</t>
  </si>
  <si>
    <t>Digitale ondersteuning bij REKENROUTE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</si>
  <si>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</si>
  <si>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</si>
  <si>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</si>
  <si>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</si>
  <si>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</si>
  <si>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facultatief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</si>
  <si>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</si>
  <si>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</si>
  <si>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</si>
  <si>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</si>
  <si>
    <t>Totaal aantal 
NODIG</t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</si>
  <si>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</si>
  <si>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Als jouw school in 2026 start met leerjaar 1 en 2, dan gelden bovenstaande startvoorwaarden ook voor de andere leerjaren zodra deze beschikbaar zijn in 2027 en 2028.</t>
  </si>
  <si>
    <t xml:space="preserve">STAP 4: Noteer of corrigeer wat je nodig hebt. De totale prijs wordt automatisch berekend. </t>
  </si>
  <si>
    <t>STAP 3: Bekijk de OVERSTAPVOORWAARDEN.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</si>
  <si>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</si>
  <si>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</si>
  <si>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</si>
  <si>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STAP 5: Bestellen doe je via de VAN IN-webshop of via je distributeur. Het gratis materiaal vraag je aan via www.vanin.be/overstap.</t>
  </si>
  <si>
    <t>Reken Maar! 1 - werkschrift A </t>
  </si>
  <si>
    <t>Reken Maar! 1 - werkschrift B </t>
  </si>
  <si>
    <t>Reken Maar! 1 - werkschrift C </t>
  </si>
  <si>
    <t>Reken Maar! 1 - werkschrift D </t>
  </si>
  <si>
    <t>Reken Maar! verder 1 - oefenschrift A/​B </t>
  </si>
  <si>
    <t>Reken Maar! verder 1 - oefenschrift C/​D </t>
  </si>
  <si>
    <t>Reken Maar! 2 - werkschrift A </t>
  </si>
  <si>
    <t>Reken Maar! 2 - werkschrift B </t>
  </si>
  <si>
    <t>Reken Maar! 2 - werkschrift C </t>
  </si>
  <si>
    <t>Reken Maar! 2 - werkschrift D </t>
  </si>
  <si>
    <t>Reken Maar! 2 - werkschrift E </t>
  </si>
  <si>
    <t>Reken Maar! 2 - werkschrift F </t>
  </si>
  <si>
    <t>Reken Maar! verder 2 - oefenschrift A/​B </t>
  </si>
  <si>
    <t>Reken Maar! verder 2 - oefenschrift C/​D </t>
  </si>
  <si>
    <t>Reken Maar! verder 2 - oefenschrift E/​F 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</si>
  <si>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</si>
  <si>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REKEN MAAR - LEERJAAR 1</t>
  </si>
  <si>
    <t>REKEN MAAR - LEERJAAR 2</t>
  </si>
  <si>
    <t/>
  </si>
  <si>
    <t>start je school in 2026 met rekenroute en heb je nog exemplaren over van de reken maar! werkschriften van leerjaar 1 en 2 die je vorig jaar aangekocht? dan kan je die schriften uitzonderlijk teruggeven via vanin.be/overstap. voor deze aantallen zal je een creditnota ontvangen en geen omruiling. dus bestel het volledig aantal werkschriften dat je nodig hebt.</t>
  </si>
  <si>
    <r>
      <t xml:space="preserve">Gebruikt jouw school </t>
    </r>
    <r>
      <rPr>
        <b/>
        <sz val="11"/>
        <rFont val="Calibri"/>
        <family val="2"/>
        <scheme val="minor"/>
      </rPr>
      <t xml:space="preserve">Reken Maar! in leerjaar 1 en 2 </t>
    </r>
    <r>
      <rPr>
        <sz val="11"/>
        <rFont val="Calibri"/>
        <family val="2"/>
        <scheme val="minor"/>
      </rPr>
      <t xml:space="preserve">en start jouw school in 2026 met Rekenroute? Profiteer dan van ons </t>
    </r>
    <r>
      <rPr>
        <b/>
        <sz val="11"/>
        <rFont val="Calibri"/>
        <family val="2"/>
        <scheme val="minor"/>
      </rPr>
      <t>exclusief startvoordeel</t>
    </r>
    <r>
      <rPr>
        <sz val="11"/>
        <rFont val="Calibri"/>
        <family val="2"/>
        <scheme val="minor"/>
      </rPr>
      <t>. Per leerjaar krijgt de school:</t>
    </r>
  </si>
  <si>
    <r>
      <t xml:space="preserve">   - </t>
    </r>
    <r>
      <rPr>
        <b/>
        <sz val="11"/>
        <rFont val="Calibri"/>
        <family val="2"/>
        <scheme val="minor"/>
      </rPr>
      <t>omruiling van handleidingen</t>
    </r>
    <r>
      <rPr>
        <sz val="11"/>
        <rFont val="Calibri"/>
        <family val="2"/>
        <scheme val="minor"/>
      </rPr>
      <t xml:space="preserve"> die je in de school hebt, extra handleidingen aan</t>
    </r>
    <r>
      <rPr>
        <b/>
        <sz val="11"/>
        <rFont val="Calibri"/>
        <family val="2"/>
        <scheme val="minor"/>
      </rPr>
      <t xml:space="preserve"> 50% korting</t>
    </r>
  </si>
  <si>
    <r>
      <t xml:space="preserve">   - </t>
    </r>
    <r>
      <rPr>
        <b/>
        <sz val="11"/>
        <rFont val="Calibri"/>
        <family val="2"/>
        <scheme val="minor"/>
      </rPr>
      <t>omruiling van wandplaten</t>
    </r>
    <r>
      <rPr>
        <sz val="11"/>
        <rFont val="Calibri"/>
        <family val="2"/>
        <scheme val="minor"/>
      </rPr>
      <t xml:space="preserve"> die je in de school hebt, extra wandplaten aan</t>
    </r>
    <r>
      <rPr>
        <b/>
        <sz val="11"/>
        <rFont val="Calibri"/>
        <family val="2"/>
        <scheme val="minor"/>
      </rPr>
      <t xml:space="preserve"> 50% korting</t>
    </r>
  </si>
  <si>
    <r>
      <t xml:space="preserve">   - </t>
    </r>
    <r>
      <rPr>
        <b/>
        <sz val="11"/>
        <rFont val="Calibri"/>
        <family val="2"/>
        <scheme val="minor"/>
      </rPr>
      <t>omruiling van correctiesleutels</t>
    </r>
    <r>
      <rPr>
        <sz val="11"/>
        <rFont val="Calibri"/>
        <family val="2"/>
        <scheme val="minor"/>
      </rPr>
      <t xml:space="preserve"> die je in de school hebt, extra correctiesleutels aan</t>
    </r>
    <r>
      <rPr>
        <b/>
        <sz val="11"/>
        <rFont val="Calibri"/>
        <family val="2"/>
        <scheme val="minor"/>
      </rPr>
      <t xml:space="preserve"> 50% korting  </t>
    </r>
  </si>
  <si>
    <r>
      <rPr>
        <sz val="10"/>
        <rFont val="Calibri"/>
        <family val="2"/>
        <scheme val="minor"/>
      </rPr>
      <t xml:space="preserve">Aantal om te  RUILEN
-&gt; </t>
    </r>
    <r>
      <rPr>
        <b/>
        <sz val="10"/>
        <rFont val="Calibri"/>
        <family val="2"/>
        <scheme val="minor"/>
      </rPr>
      <t>ingeven op vanin.be/
overstap</t>
    </r>
  </si>
  <si>
    <r>
      <t xml:space="preserve">2. Noteer het aantal materialen dat je school </t>
    </r>
    <r>
      <rPr>
        <b/>
        <sz val="11"/>
        <rFont val="Calibri"/>
        <family val="2"/>
        <scheme val="minor"/>
      </rPr>
      <t>gratis kan omruilen in de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tweede kolom</t>
    </r>
    <r>
      <rPr>
        <sz val="11"/>
        <rFont val="Calibri"/>
        <family val="2"/>
        <scheme val="minor"/>
      </rPr>
      <t xml:space="preserve">. Deze omruil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 Voor de 'Rekenroute kleuters - woordkaarten' geef je aan hoeveel Reken Maar! inspiratiemappen je gekocht hebt.</t>
    </r>
  </si>
  <si>
    <t>gratis</t>
  </si>
  <si>
    <t xml:space="preserve">    Geef aan hoeveel Reken Maar! inspiratiemappen je gekocht hebt en dus hoeveel woordkaarten je wilt ontvangen.</t>
  </si>
  <si>
    <r>
      <t xml:space="preserve">   - </t>
    </r>
    <r>
      <rPr>
        <b/>
        <sz val="11"/>
        <rFont val="Calibri"/>
        <family val="2"/>
        <scheme val="minor"/>
      </rPr>
      <t xml:space="preserve">1 set gratis 'Rekenroute kleuters - woordkaarten' </t>
    </r>
    <r>
      <rPr>
        <sz val="11"/>
        <rFont val="Calibri"/>
        <family val="2"/>
        <scheme val="minor"/>
      </rPr>
      <t xml:space="preserve">per gekocht exemplaar van de </t>
    </r>
    <r>
      <rPr>
        <b/>
        <sz val="11"/>
        <rFont val="Calibri"/>
        <family val="2"/>
        <scheme val="minor"/>
      </rPr>
      <t>Reken Maar! inspiratiemap voor kleuters</t>
    </r>
  </si>
  <si>
    <t>In 2026 verschijnt Rekenroute voor leerjaar 1 en 2. In 2027 volgen leerjaar 3, 4 en 5. Leerjaar 6 verschijnt in 2028.</t>
  </si>
  <si>
    <t>versie 24 april 2026</t>
  </si>
  <si>
    <r>
      <t xml:space="preserve">4. Werkschriften die jouw school </t>
    </r>
    <r>
      <rPr>
        <b/>
        <sz val="11"/>
        <rFont val="Calibri"/>
        <family val="2"/>
        <scheme val="minor"/>
      </rPr>
      <t>vorig jaar bestelde maar nog niet heeft gebruikt, kunnen éénmalig gecrediteerd worden</t>
    </r>
    <r>
      <rPr>
        <sz val="11"/>
        <rFont val="Calibri"/>
        <family val="2"/>
        <scheme val="minor"/>
      </rPr>
      <t xml:space="preserve">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>Je mag per artikel maximaal 3 stuks per klas teruggeven</t>
    </r>
    <r>
      <rPr>
        <sz val="11"/>
        <rFont val="Calibri"/>
        <family val="2"/>
        <scheme val="minor"/>
      </rPr>
      <t xml:space="preserve">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</si>
  <si>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r>
      <t xml:space="preserve">Start je school in 2026 met Rekenroute en gebruikte je dit schooljaar Reken Maar!? Heb je nog exemplaren over van de werkschriften van leerjaar 1 en 2 die je vorig jaar aangekocht? Dan kan je die schriften </t>
    </r>
    <r>
      <rPr>
        <b/>
        <sz val="11"/>
        <color theme="1"/>
        <rFont val="Calibri"/>
        <family val="2"/>
        <scheme val="minor"/>
      </rPr>
      <t>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Je mag per artikel maximaal 3 stuks per klas teruggeven</t>
    </r>
    <r>
      <rPr>
        <sz val="11"/>
        <color theme="1"/>
        <rFont val="Calibri"/>
        <family val="2"/>
        <scheme val="minor"/>
      </rPr>
      <t>. Voor deze aantallen zal je een creditnota ontvangen en geen omruiling. Dus</t>
    </r>
    <r>
      <rPr>
        <b/>
        <sz val="11"/>
        <color theme="1"/>
        <rFont val="Calibri"/>
        <family val="2"/>
        <scheme val="minor"/>
      </rPr>
      <t xml:space="preserve"> bestel het volledig aantal werkschriften van Rekenroute dat je nodig hebt.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</si>
</sst>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 [$€-413]\ * #,##0.00_ ;_ [$€-413]\ * \-#,##0.00_ ;_ [$€-413]\ * &quot;-&quot;??_ ;_ @_ "/>
  </numFmts>
  <fonts count="3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1"/>
      <color theme="1"/>
      <name val="Segoe UI"/>
      <family val="2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1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0" applyNumberFormat="0" applyFill="0" applyBorder="0" applyAlignment="0" applyProtection="0"/>
    <xf numFmtId="164" fontId="21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166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4" fontId="4" fillId="0" borderId="7" xfId="0" applyNumberFormat="1" applyFont="1" applyBorder="1" applyAlignment="1">
      <alignment horizontal="right"/>
    </xf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0" fontId="0" fillId="7" borderId="0" xfId="0" applyFill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3" fillId="3" borderId="5" xfId="0" applyNumberFormat="1" applyFont="1" applyFill="1" applyBorder="1"/>
    <xf numFmtId="2" fontId="4" fillId="0" borderId="7" xfId="0" applyNumberFormat="1" applyFont="1" applyBorder="1"/>
    <xf numFmtId="0" fontId="0" fillId="0" borderId="2" xfId="0" applyBorder="1" applyAlignment="1">
      <alignment horizontal="center"/>
    </xf>
    <xf numFmtId="164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165" fontId="5" fillId="0" borderId="2" xfId="0" applyNumberFormat="1" applyFont="1" applyBorder="1" applyAlignment="1">
      <alignment horizontal="right" wrapText="1"/>
    </xf>
    <xf numFmtId="165" fontId="3" fillId="3" borderId="2" xfId="0" applyNumberFormat="1" applyFont="1" applyFill="1" applyBorder="1"/>
    <xf numFmtId="0" fontId="4" fillId="0" borderId="11" xfId="0" applyFont="1" applyBorder="1"/>
    <xf numFmtId="0" fontId="4" fillId="0" borderId="12" xfId="0" applyFont="1" applyBorder="1"/>
    <xf numFmtId="0" fontId="4" fillId="0" borderId="9" xfId="0" applyFont="1" applyBorder="1"/>
    <xf numFmtId="0" fontId="4" fillId="0" borderId="14" xfId="0" applyFont="1" applyBorder="1" applyAlignment="1">
      <alignment horizontal="center"/>
    </xf>
    <xf numFmtId="0" fontId="3" fillId="3" borderId="10" xfId="0" applyFont="1" applyFill="1" applyBorder="1"/>
    <xf numFmtId="164" fontId="4" fillId="0" borderId="13" xfId="5" applyFont="1" applyBorder="1"/>
    <xf numFmtId="164" fontId="4" fillId="0" borderId="14" xfId="5" applyFont="1" applyBorder="1"/>
    <xf numFmtId="0" fontId="3" fillId="3" borderId="8" xfId="0" applyFont="1" applyFill="1" applyBorder="1"/>
    <xf numFmtId="0" fontId="4" fillId="10" borderId="4" xfId="0" applyFont="1" applyFill="1" applyBorder="1"/>
    <xf numFmtId="0" fontId="4" fillId="10" borderId="6" xfId="0" applyFont="1" applyFill="1" applyBorder="1"/>
    <xf numFmtId="0" fontId="4" fillId="10" borderId="5" xfId="0" applyFont="1" applyFill="1" applyBorder="1"/>
    <xf numFmtId="0" fontId="4" fillId="10" borderId="0" xfId="0" applyFont="1" applyFill="1"/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left"/>
    </xf>
    <xf numFmtId="0" fontId="23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23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2" fontId="24" fillId="8" borderId="2" xfId="0" applyNumberFormat="1" applyFont="1" applyFill="1" applyBorder="1" applyAlignment="1">
      <alignment horizontal="center"/>
    </xf>
    <xf numFmtId="0" fontId="3" fillId="3" borderId="9" xfId="0" applyFont="1" applyFill="1" applyBorder="1"/>
    <xf numFmtId="4" fontId="3" fillId="3" borderId="10" xfId="0" applyNumberFormat="1" applyFont="1" applyFill="1" applyBorder="1" applyAlignment="1">
      <alignment horizontal="right"/>
    </xf>
    <xf numFmtId="0" fontId="4" fillId="0" borderId="18" xfId="0" applyFont="1" applyBorder="1" applyAlignment="1">
      <alignment horizontal="center"/>
    </xf>
    <xf numFmtId="164" fontId="4" fillId="0" borderId="18" xfId="5" applyFont="1" applyBorder="1"/>
    <xf numFmtId="0" fontId="4" fillId="0" borderId="5" xfId="0" applyFont="1" applyBorder="1" applyAlignment="1">
      <alignment horizontal="center"/>
    </xf>
    <xf numFmtId="164" fontId="4" fillId="0" borderId="5" xfId="5" applyFont="1" applyBorder="1"/>
    <xf numFmtId="0" fontId="8" fillId="0" borderId="0" xfId="0" quotePrefix="1" applyFont="1" applyAlignment="1">
      <alignment horizontal="left" wrapText="1"/>
    </xf>
    <xf numFmtId="0" fontId="0" fillId="7" borderId="2" xfId="0" applyFill="1" applyBorder="1" applyAlignment="1">
      <alignment horizontal="center"/>
    </xf>
    <xf numFmtId="9" fontId="4" fillId="0" borderId="2" xfId="6" applyFont="1" applyBorder="1"/>
    <xf numFmtId="9" fontId="3" fillId="3" borderId="4" xfId="6" applyFont="1" applyFill="1" applyBorder="1"/>
    <xf numFmtId="9" fontId="4" fillId="0" borderId="8" xfId="6" applyFont="1" applyBorder="1"/>
    <xf numFmtId="9" fontId="3" fillId="3" borderId="8" xfId="6" applyFont="1" applyFill="1" applyBorder="1"/>
    <xf numFmtId="9" fontId="4" fillId="0" borderId="7" xfId="6" applyFont="1" applyBorder="1"/>
    <xf numFmtId="9" fontId="0" fillId="0" borderId="2" xfId="6" applyFont="1" applyBorder="1" applyAlignment="1">
      <alignment horizontal="right"/>
    </xf>
    <xf numFmtId="9" fontId="4" fillId="0" borderId="14" xfId="6" applyFont="1" applyBorder="1"/>
    <xf numFmtId="9" fontId="3" fillId="3" borderId="6" xfId="6" applyFont="1" applyFill="1" applyBorder="1"/>
    <xf numFmtId="9" fontId="4" fillId="0" borderId="7" xfId="6" applyFont="1" applyBorder="1" applyAlignment="1">
      <alignment horizontal="right"/>
    </xf>
    <xf numFmtId="0" fontId="0" fillId="11" borderId="2" xfId="0" applyFill="1" applyBorder="1" applyAlignment="1">
      <alignment horizontal="center" vertical="center"/>
    </xf>
    <xf numFmtId="0" fontId="5" fillId="3" borderId="9" xfId="0" applyFont="1" applyFill="1" applyBorder="1"/>
    <xf numFmtId="0" fontId="5" fillId="3" borderId="6" xfId="0" applyFont="1" applyFill="1" applyBorder="1"/>
    <xf numFmtId="166" fontId="5" fillId="3" borderId="2" xfId="0" applyNumberFormat="1" applyFont="1" applyFill="1" applyBorder="1"/>
    <xf numFmtId="0" fontId="20" fillId="0" borderId="0" xfId="0" applyFont="1"/>
    <xf numFmtId="43" fontId="4" fillId="0" borderId="0" xfId="0" applyNumberFormat="1" applyFont="1"/>
    <xf numFmtId="2" fontId="3" fillId="0" borderId="8" xfId="0" applyNumberFormat="1" applyFont="1" applyBorder="1"/>
    <xf numFmtId="2" fontId="3" fillId="3" borderId="8" xfId="0" applyNumberFormat="1" applyFont="1" applyFill="1" applyBorder="1"/>
    <xf numFmtId="2" fontId="0" fillId="0" borderId="2" xfId="0" applyNumberFormat="1" applyBorder="1"/>
    <xf numFmtId="164" fontId="4" fillId="0" borderId="2" xfId="5" applyFont="1" applyFill="1" applyBorder="1"/>
    <xf numFmtId="164" fontId="4" fillId="0" borderId="14" xfId="5" applyFont="1" applyFill="1" applyBorder="1"/>
    <xf numFmtId="1" fontId="4" fillId="0" borderId="4" xfId="0" applyNumberFormat="1" applyFont="1" applyBorder="1" applyAlignment="1" applyProtection="1">
      <alignment horizontal="center"/>
      <protection locked="0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0" fontId="8" fillId="4" borderId="0" xfId="0" applyFont="1" applyFill="1"/>
    <xf numFmtId="1" fontId="2" fillId="0" borderId="0" xfId="2" applyNumberFormat="1" applyFont="1" applyFill="1" applyBorder="1" applyAlignment="1" applyProtection="1">
      <alignment vertical="center" wrapText="1"/>
    </xf>
    <xf numFmtId="0" fontId="25" fillId="0" borderId="0" xfId="0" applyFont="1"/>
    <xf numFmtId="0" fontId="26" fillId="0" borderId="0" xfId="0" applyFont="1"/>
    <xf numFmtId="0" fontId="27" fillId="0" borderId="0" xfId="4" applyFont="1" applyBorder="1" applyAlignment="1"/>
    <xf numFmtId="1" fontId="0" fillId="0" borderId="0" xfId="0" applyNumberFormat="1"/>
    <xf numFmtId="1" fontId="4" fillId="0" borderId="2" xfId="0" applyNumberFormat="1" applyFont="1" applyBorder="1" applyAlignment="1">
      <alignment horizontal="center"/>
    </xf>
    <xf numFmtId="0" fontId="29" fillId="0" borderId="0" xfId="0" applyFont="1" applyAlignment="1">
      <alignment vertical="center"/>
    </xf>
    <xf numFmtId="0" fontId="28" fillId="9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 wrapText="1"/>
    </xf>
    <xf numFmtId="0" fontId="33" fillId="0" borderId="0" xfId="0" applyFont="1"/>
    <xf numFmtId="0" fontId="2" fillId="3" borderId="4" xfId="0" applyFont="1" applyFill="1" applyBorder="1"/>
    <xf numFmtId="0" fontId="0" fillId="0" borderId="4" xfId="0" applyBorder="1"/>
    <xf numFmtId="0" fontId="0" fillId="0" borderId="5" xfId="0" applyBorder="1"/>
    <xf numFmtId="1" fontId="4" fillId="12" borderId="4" xfId="0" applyNumberFormat="1" applyFont="1" applyFill="1" applyBorder="1" applyAlignment="1">
      <alignment horizontal="center"/>
    </xf>
    <xf numFmtId="0" fontId="4" fillId="12" borderId="2" xfId="0" applyFont="1" applyFill="1" applyBorder="1" applyAlignment="1">
      <alignment horizontal="center"/>
    </xf>
    <xf numFmtId="1" fontId="4" fillId="12" borderId="2" xfId="0" applyNumberFormat="1" applyFont="1" applyFill="1" applyBorder="1" applyAlignment="1">
      <alignment horizontal="center"/>
    </xf>
    <xf numFmtId="0" fontId="0" fillId="0" borderId="2" xfId="0" applyBorder="1" applyProtection="1">
      <protection locked="0"/>
    </xf>
    <xf numFmtId="1" fontId="4" fillId="10" borderId="4" xfId="0" applyNumberFormat="1" applyFont="1" applyFill="1" applyBorder="1" applyAlignment="1" applyProtection="1">
      <alignment horizontal="center"/>
      <protection locked="0"/>
    </xf>
    <xf numFmtId="0" fontId="23" fillId="0" borderId="9" xfId="0" applyFont="1" applyBorder="1"/>
    <xf numFmtId="0" fontId="4" fillId="0" borderId="10" xfId="0" applyFont="1" applyBorder="1" applyAlignment="1">
      <alignment horizontal="center"/>
    </xf>
    <xf numFmtId="164" fontId="4" fillId="0" borderId="8" xfId="5" applyFont="1" applyBorder="1"/>
    <xf numFmtId="0" fontId="34" fillId="0" borderId="9" xfId="0" applyFont="1" applyBorder="1"/>
    <xf numFmtId="0" fontId="35" fillId="0" borderId="0" xfId="0" applyFont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8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7">
    <cellStyle name="Hyperlink" xfId="4" builtinId="8"/>
    <cellStyle name="Komma" xfId="5" builtinId="3"/>
    <cellStyle name="Pro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  <cellStyle name="Standaard" xfId="0" builtinId="0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8" lockText="1" noThreeD="1"/>
</file>

<file path=xl/ctrlProps/ctrlProp2.xml><?xml version="1.0" encoding="utf-8"?>
<formControlPr xmlns="http://schemas.microsoft.com/office/spreadsheetml/2009/9/main" objectType="CheckBox" fmlaLink="$O$17" lockText="1" noThreeD="1"/>
</file>

<file path=xl/ctrlProps/ctrlProp3.xml><?xml version="1.0" encoding="utf-8"?>
<formControlPr xmlns="http://schemas.microsoft.com/office/spreadsheetml/2009/9/main" objectType="CheckBox" fmlaLink="$H$18" noThreeD="1"/>
</file>

<file path=xl/ctrlProps/ctrlProp4.xml><?xml version="1.0" encoding="utf-8"?>
<formControlPr xmlns="http://schemas.microsoft.com/office/spreadsheetml/2009/9/main" objectType="CheckBox" fmlaLink="$H$17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17</xdr:row>
          <xdr:rowOff>0</xdr:rowOff>
        </xdr:from>
        <xdr:to>
          <xdr:col>10</xdr:col>
          <xdr:colOff>228600</xdr:colOff>
          <xdr:row>18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16</xdr:row>
          <xdr:rowOff>0</xdr:rowOff>
        </xdr:from>
        <xdr:to>
          <xdr:col>10</xdr:col>
          <xdr:colOff>257175</xdr:colOff>
          <xdr:row>17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16</xdr:row>
          <xdr:rowOff>161925</xdr:rowOff>
        </xdr:from>
        <xdr:to>
          <xdr:col>3</xdr:col>
          <xdr:colOff>457200</xdr:colOff>
          <xdr:row>18</xdr:row>
          <xdr:rowOff>28575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15</xdr:row>
          <xdr:rowOff>561975</xdr:rowOff>
        </xdr:from>
        <xdr:to>
          <xdr:col>3</xdr:col>
          <xdr:colOff>447675</xdr:colOff>
          <xdr:row>17</xdr:row>
          <xdr:rowOff>9525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1029724</xdr:colOff>
      <xdr:row>0</xdr:row>
      <xdr:rowOff>239564</xdr:rowOff>
    </xdr:from>
    <xdr:to>
      <xdr:col>8</xdr:col>
      <xdr:colOff>590406</xdr:colOff>
      <xdr:row>2</xdr:row>
      <xdr:rowOff>245523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1BB71088-0522-FA43-C5C7-5D4D4301F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8137" y="239564"/>
          <a:ext cx="2103443" cy="560894"/>
        </a:xfrm>
        <a:prstGeom prst="rect">
          <a:avLst/>
        </a:prstGeom>
      </xdr:spPr>
    </xdr:pic>
    <xdr:clientData/>
  </xdr:twoCellAnchor>
  <xdr:twoCellAnchor>
    <xdr:from>
      <xdr:col>2</xdr:col>
      <xdr:colOff>16565</xdr:colOff>
      <xdr:row>38</xdr:row>
      <xdr:rowOff>8290</xdr:rowOff>
    </xdr:from>
    <xdr:to>
      <xdr:col>2</xdr:col>
      <xdr:colOff>742121</xdr:colOff>
      <xdr:row>39</xdr:row>
      <xdr:rowOff>306460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5675DC55-3A76-89E7-8414-12BA99F291C2}"/>
            </a:ext>
          </a:extLst>
        </xdr:cNvPr>
        <xdr:cNvSpPr/>
      </xdr:nvSpPr>
      <xdr:spPr>
        <a:xfrm rot="5400000">
          <a:off x="-196297" y="9323739"/>
          <a:ext cx="1234105" cy="725556"/>
        </a:xfrm>
        <a:prstGeom prst="rightArrowCallout">
          <a:avLst>
            <a:gd name="adj1" fmla="val 25000"/>
            <a:gd name="adj2" fmla="val 26538"/>
            <a:gd name="adj3" fmla="val 25000"/>
            <a:gd name="adj4" fmla="val 72360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776906</xdr:colOff>
      <xdr:row>38</xdr:row>
      <xdr:rowOff>6635</xdr:rowOff>
    </xdr:from>
    <xdr:to>
      <xdr:col>3</xdr:col>
      <xdr:colOff>770283</xdr:colOff>
      <xdr:row>39</xdr:row>
      <xdr:rowOff>318057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535E6211-FB03-40B9-894C-7D31F8855338}"/>
            </a:ext>
          </a:extLst>
        </xdr:cNvPr>
        <xdr:cNvSpPr/>
      </xdr:nvSpPr>
      <xdr:spPr>
        <a:xfrm rot="5400000">
          <a:off x="580611" y="9305517"/>
          <a:ext cx="1247357" cy="771942"/>
        </a:xfrm>
        <a:prstGeom prst="rightArrowCallout">
          <a:avLst>
            <a:gd name="adj1" fmla="val 25000"/>
            <a:gd name="adj2" fmla="val 26538"/>
            <a:gd name="adj3" fmla="val 25000"/>
            <a:gd name="adj4" fmla="val 7161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24845</xdr:colOff>
      <xdr:row>38</xdr:row>
      <xdr:rowOff>8283</xdr:rowOff>
    </xdr:from>
    <xdr:to>
      <xdr:col>4</xdr:col>
      <xdr:colOff>770694</xdr:colOff>
      <xdr:row>39</xdr:row>
      <xdr:rowOff>313085</xdr:rowOff>
    </xdr:to>
    <xdr:sp macro="" textlink="">
      <xdr:nvSpPr>
        <xdr:cNvPr id="7" name="Bijschrift: pijl-rechts 6">
          <a:extLst>
            <a:ext uri="{FF2B5EF4-FFF2-40B4-BE49-F238E27FC236}">
              <a16:creationId xmlns:a16="http://schemas.microsoft.com/office/drawing/2014/main" id="{20D2C2C3-BDAF-4CA2-A1D1-5E439F66E04D}"/>
            </a:ext>
          </a:extLst>
        </xdr:cNvPr>
        <xdr:cNvSpPr/>
      </xdr:nvSpPr>
      <xdr:spPr>
        <a:xfrm rot="5400000">
          <a:off x="1375944" y="9316901"/>
          <a:ext cx="1240737" cy="745849"/>
        </a:xfrm>
        <a:prstGeom prst="rightArrowCallout">
          <a:avLst>
            <a:gd name="adj1" fmla="val 25000"/>
            <a:gd name="adj2" fmla="val 26538"/>
            <a:gd name="adj3" fmla="val 25000"/>
            <a:gd name="adj4" fmla="val 71653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107</xdr:row>
      <xdr:rowOff>49699</xdr:rowOff>
    </xdr:from>
    <xdr:to>
      <xdr:col>4</xdr:col>
      <xdr:colOff>816249</xdr:colOff>
      <xdr:row>109</xdr:row>
      <xdr:rowOff>182218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996F8785-9394-41F4-AC14-BF515FCFE74E}"/>
            </a:ext>
          </a:extLst>
        </xdr:cNvPr>
        <xdr:cNvSpPr/>
      </xdr:nvSpPr>
      <xdr:spPr>
        <a:xfrm rot="5400000">
          <a:off x="1484035" y="20176230"/>
          <a:ext cx="1275519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R181"/>
  <sheetViews>
    <sheetView showGridLines="0" showZeros="0" tabSelected="1" topLeftCell="A21" zoomScale="130" zoomScaleNormal="130" workbookViewId="0">
      <selection activeCell="C41" sqref="C41"/>
    </sheetView>
  </sheetViews>
  <sheetFormatPr defaultColWidth="9.140625" defaultRowHeight="15" x14ac:dyDescent="0.25"/>
  <cols>
    <col min="1" max="1" width="0.5703125" customWidth="1"/>
    <col min="2" max="2" width="2.85546875" hidden="1" customWidth="1"/>
    <col min="3" max="4" width="11.7109375" customWidth="1"/>
    <col min="5" max="5" width="12.7109375" customWidth="1"/>
    <col min="6" max="6" width="5" customWidth="1"/>
    <col min="7" max="7" width="38.140625" customWidth="1"/>
    <col min="8" max="8" width="11.140625" hidden="1" customWidth="1"/>
    <col min="9" max="9" width="9.140625" customWidth="1"/>
    <col min="10" max="10" width="18.140625" bestFit="1" customWidth="1"/>
    <col min="11" max="11" width="6.28515625" style="1" customWidth="1"/>
    <col min="12" max="13" width="9" style="1" customWidth="1"/>
    <col min="14" max="14" width="11.7109375" customWidth="1"/>
    <col min="15" max="15" width="9.5703125" hidden="1" customWidth="1"/>
    <col min="16" max="16" width="0" hidden="1" customWidth="1"/>
  </cols>
  <sheetData>
    <row r="1" spans="1:15" ht="18.75" x14ac:dyDescent="0.3">
      <c r="C1" s="158" t="s">
        <v>0</v>
      </c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</row>
    <row r="2" spans="1:15" ht="24.75" customHeight="1" x14ac:dyDescent="0.4">
      <c r="G2" s="160"/>
      <c r="H2" s="160"/>
      <c r="I2" s="160"/>
      <c r="J2" s="160"/>
      <c r="K2" s="160"/>
      <c r="L2" s="6"/>
      <c r="M2" s="6"/>
    </row>
    <row r="3" spans="1:15" ht="24.75" customHeight="1" x14ac:dyDescent="0.4">
      <c r="G3" s="160"/>
      <c r="H3" s="160"/>
      <c r="I3" s="160"/>
      <c r="J3" s="160"/>
      <c r="K3" s="160"/>
      <c r="L3" s="6"/>
      <c r="M3" s="6"/>
    </row>
    <row r="4" spans="1:15" ht="24.75" customHeight="1" x14ac:dyDescent="0.4">
      <c r="C4" s="152" t="s">
        <v>169</v>
      </c>
      <c r="G4" s="6"/>
      <c r="H4" s="6"/>
      <c r="I4" s="6"/>
      <c r="J4" s="6"/>
      <c r="K4" s="6"/>
      <c r="L4" s="6"/>
      <c r="M4" s="6"/>
    </row>
    <row r="5" spans="1:15" s="11" customFormat="1" ht="18" customHeight="1" x14ac:dyDescent="0.4">
      <c r="A5"/>
      <c r="B5"/>
      <c r="C5" s="59" t="s">
        <v>1</v>
      </c>
      <c r="D5" s="59"/>
      <c r="E5" s="59"/>
      <c r="F5" s="59"/>
      <c r="G5" s="60"/>
      <c r="H5" s="60"/>
      <c r="I5" s="60"/>
      <c r="J5" s="60"/>
      <c r="K5" s="60"/>
      <c r="L5" s="60"/>
      <c r="M5" s="60"/>
      <c r="N5" s="61"/>
    </row>
    <row r="6" spans="1:15" ht="27" customHeight="1" x14ac:dyDescent="0.25">
      <c r="C6" s="5" t="s">
        <v>2</v>
      </c>
      <c r="D6" s="5"/>
      <c r="E6" s="5"/>
      <c r="F6" s="5"/>
      <c r="G6" s="161"/>
      <c r="H6" s="161"/>
      <c r="I6" s="161"/>
      <c r="J6" s="161"/>
      <c r="K6" s="161"/>
      <c r="L6" s="161"/>
      <c r="M6" s="161"/>
      <c r="N6" s="161"/>
    </row>
    <row r="7" spans="1:15" ht="14.25" customHeight="1" x14ac:dyDescent="0.4">
      <c r="C7" s="5"/>
      <c r="D7" s="5"/>
      <c r="E7" s="5"/>
      <c r="F7" s="5"/>
      <c r="J7" s="6"/>
      <c r="K7" s="6"/>
      <c r="L7" s="6"/>
      <c r="M7" s="6"/>
    </row>
    <row r="8" spans="1:15" s="11" customFormat="1" ht="18" customHeight="1" x14ac:dyDescent="0.4">
      <c r="A8"/>
      <c r="B8"/>
      <c r="C8" s="59" t="s">
        <v>3</v>
      </c>
      <c r="D8" s="59"/>
      <c r="E8" s="59"/>
      <c r="F8" s="59"/>
      <c r="G8" s="60"/>
      <c r="H8" s="60"/>
      <c r="I8" s="60"/>
      <c r="J8" s="60"/>
      <c r="K8" s="60"/>
      <c r="L8" s="60"/>
      <c r="M8" s="60"/>
      <c r="N8" s="61"/>
    </row>
    <row r="9" spans="1:15" ht="14.25" customHeight="1" x14ac:dyDescent="0.4">
      <c r="C9" s="9"/>
      <c r="D9" s="9"/>
      <c r="E9" s="9"/>
      <c r="F9" s="9"/>
      <c r="J9" s="6"/>
      <c r="K9" s="6"/>
      <c r="L9" s="6"/>
      <c r="M9" s="6"/>
    </row>
    <row r="10" spans="1:15" ht="48" customHeight="1" x14ac:dyDescent="0.25">
      <c r="C10" s="162" t="s">
        <v>4</v>
      </c>
      <c r="D10" s="162"/>
      <c r="E10" s="162"/>
      <c r="F10" s="162"/>
      <c r="G10" s="162"/>
      <c r="H10" s="10"/>
      <c r="J10" s="162" t="s">
        <v>5</v>
      </c>
      <c r="K10" s="162"/>
      <c r="L10" s="162"/>
      <c r="M10" s="162"/>
      <c r="N10" s="162"/>
    </row>
    <row r="11" spans="1:15" ht="14.25" customHeight="1" x14ac:dyDescent="0.25">
      <c r="C11" s="128" t="s">
        <v>6</v>
      </c>
      <c r="D11" s="50"/>
      <c r="E11" s="128"/>
      <c r="F11" s="128"/>
      <c r="G11" s="14"/>
      <c r="H11" s="8"/>
      <c r="J11" s="13" t="s">
        <v>6</v>
      </c>
      <c r="K11" s="51"/>
      <c r="L11" s="15"/>
      <c r="M11" s="15"/>
      <c r="N11" s="14"/>
    </row>
    <row r="12" spans="1:15" ht="14.25" customHeight="1" x14ac:dyDescent="0.25">
      <c r="C12" s="128" t="s">
        <v>7</v>
      </c>
      <c r="D12" s="50"/>
      <c r="E12" s="128"/>
      <c r="F12" s="128"/>
      <c r="G12" s="14"/>
      <c r="H12" s="8"/>
      <c r="J12" s="13" t="s">
        <v>7</v>
      </c>
      <c r="K12" s="51"/>
      <c r="L12" s="15"/>
      <c r="M12" s="15"/>
      <c r="N12" s="14"/>
    </row>
    <row r="13" spans="1:15" ht="14.25" customHeight="1" x14ac:dyDescent="0.4">
      <c r="C13" s="5"/>
      <c r="D13" s="5"/>
      <c r="E13" s="5"/>
      <c r="F13" s="5"/>
      <c r="J13" s="7"/>
      <c r="K13" s="6"/>
      <c r="L13" s="6"/>
      <c r="M13" s="6"/>
    </row>
    <row r="14" spans="1:15" s="11" customFormat="1" ht="18" customHeight="1" x14ac:dyDescent="0.4">
      <c r="A14"/>
      <c r="B14"/>
      <c r="C14" s="59" t="s">
        <v>8</v>
      </c>
      <c r="D14" s="59"/>
      <c r="E14" s="59"/>
      <c r="F14" s="59"/>
      <c r="G14" s="60"/>
      <c r="H14" s="60"/>
      <c r="I14" s="60"/>
      <c r="J14" s="60"/>
      <c r="K14" s="60"/>
      <c r="L14" s="60"/>
      <c r="M14" s="60"/>
      <c r="N14" s="61"/>
    </row>
    <row r="15" spans="1:15" ht="14.25" customHeight="1" x14ac:dyDescent="0.4">
      <c r="C15" s="5"/>
      <c r="D15" s="5"/>
      <c r="E15" s="5"/>
      <c r="F15" s="5"/>
      <c r="J15" s="7"/>
      <c r="K15" s="6"/>
      <c r="L15" s="6"/>
      <c r="M15" s="6"/>
    </row>
    <row r="16" spans="1:15" ht="45.95" customHeight="1" x14ac:dyDescent="0.4">
      <c r="C16" s="162" t="s">
        <v>9</v>
      </c>
      <c r="D16" s="162"/>
      <c r="E16" s="162"/>
      <c r="F16" s="162"/>
      <c r="G16" s="162"/>
      <c r="H16" s="10"/>
      <c r="J16" s="162" t="s">
        <v>10</v>
      </c>
      <c r="K16" s="162"/>
      <c r="L16" s="162"/>
      <c r="M16" s="162"/>
      <c r="N16" s="162"/>
      <c r="O16" s="6"/>
    </row>
    <row r="17" spans="1:16" ht="14.25" customHeight="1" x14ac:dyDescent="0.25">
      <c r="C17" s="128" t="s">
        <v>6</v>
      </c>
      <c r="D17" s="128"/>
      <c r="E17" s="128"/>
      <c r="F17" s="14"/>
      <c r="G17" s="14"/>
      <c r="H17" s="42" t="b">
        <v>0</v>
      </c>
      <c r="J17" s="13" t="s">
        <v>6</v>
      </c>
      <c r="K17" s="41"/>
      <c r="L17" s="14"/>
      <c r="M17" s="14"/>
      <c r="N17" s="14"/>
      <c r="O17" s="2" t="b">
        <v>0</v>
      </c>
    </row>
    <row r="18" spans="1:16" ht="14.25" customHeight="1" x14ac:dyDescent="0.25">
      <c r="C18" s="128" t="s">
        <v>7</v>
      </c>
      <c r="D18" s="128"/>
      <c r="E18" s="128"/>
      <c r="F18" s="14"/>
      <c r="G18" s="14"/>
      <c r="H18" s="42" t="b">
        <v>0</v>
      </c>
      <c r="J18" s="13" t="s">
        <v>7</v>
      </c>
      <c r="K18" s="41"/>
      <c r="L18" s="14"/>
      <c r="M18" s="14"/>
      <c r="N18" s="14"/>
      <c r="O18" s="2" t="b">
        <v>0</v>
      </c>
    </row>
    <row r="19" spans="1:16" ht="14.25" customHeight="1" x14ac:dyDescent="0.4">
      <c r="J19" s="7"/>
      <c r="K19" s="6"/>
      <c r="L19" s="6"/>
      <c r="M19" s="6"/>
    </row>
    <row r="20" spans="1:16" ht="16.5" customHeight="1" x14ac:dyDescent="0.25">
      <c r="K20"/>
      <c r="L20"/>
      <c r="M20"/>
    </row>
    <row r="21" spans="1:16" s="11" customFormat="1" ht="18" customHeight="1" x14ac:dyDescent="0.4">
      <c r="A21"/>
      <c r="B21"/>
      <c r="C21" s="59" t="s">
        <v>135</v>
      </c>
      <c r="D21" s="59"/>
      <c r="E21" s="59"/>
      <c r="F21" s="59"/>
      <c r="G21" s="60"/>
      <c r="H21" s="60"/>
      <c r="I21" s="60"/>
      <c r="J21" s="60"/>
      <c r="K21" s="60"/>
      <c r="L21" s="60"/>
      <c r="M21" s="60"/>
      <c r="N21" s="61"/>
      <c r="O21" s="11">
        <v>0.9</v>
      </c>
    </row>
    <row r="22" spans="1:16" s="11" customFormat="1" ht="9" customHeight="1" x14ac:dyDescent="0.25"/>
    <row r="23" spans="1:16" s="11" customFormat="1" ht="33" customHeight="1" x14ac:dyDescent="0.25">
      <c r="A23"/>
      <c r="B23"/>
      <c r="C23" s="156" t="s">
        <v>160</v>
      </c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P23" s="137"/>
    </row>
    <row r="24" spans="1:16" s="11" customFormat="1" ht="16.5" customHeight="1" x14ac:dyDescent="0.25">
      <c r="A24"/>
      <c r="B24"/>
      <c r="C24" s="137" t="s">
        <v>161</v>
      </c>
      <c r="D24"/>
      <c r="E24"/>
      <c r="K24" s="135"/>
      <c r="P24" s="137"/>
    </row>
    <row r="25" spans="1:16" s="11" customFormat="1" ht="16.5" customHeight="1" x14ac:dyDescent="0.25">
      <c r="A25"/>
      <c r="B25"/>
      <c r="C25" s="137" t="s">
        <v>162</v>
      </c>
      <c r="D25"/>
      <c r="E25"/>
      <c r="K25" s="135"/>
      <c r="P25" s="137"/>
    </row>
    <row r="26" spans="1:16" s="11" customFormat="1" ht="16.5" customHeight="1" x14ac:dyDescent="0.25">
      <c r="A26"/>
      <c r="B26"/>
      <c r="C26" s="137" t="s">
        <v>163</v>
      </c>
      <c r="D26"/>
      <c r="E26"/>
      <c r="K26" s="135"/>
      <c r="P26" s="137"/>
    </row>
    <row r="27" spans="1:16" s="11" customFormat="1" ht="16.5" customHeight="1" x14ac:dyDescent="0.25">
      <c r="A27"/>
      <c r="B27"/>
      <c r="C27" s="137" t="s">
        <v>168</v>
      </c>
      <c r="D27"/>
      <c r="E27"/>
      <c r="P27" s="11" t="s">
        <v>158</v>
      </c>
    </row>
    <row r="28" spans="1:16" s="11" customFormat="1" ht="5.25" customHeight="1" x14ac:dyDescent="0.25">
      <c r="A28"/>
      <c r="B28"/>
      <c r="C28"/>
      <c r="D28"/>
      <c r="E28"/>
      <c r="P28" s="11" t="s">
        <v>159</v>
      </c>
    </row>
    <row r="29" spans="1:16" s="11" customFormat="1" ht="29.25" customHeight="1" x14ac:dyDescent="0.25">
      <c r="A29"/>
      <c r="B29"/>
      <c r="C29" s="157" t="s">
        <v>133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</row>
    <row r="30" spans="1:16" s="11" customFormat="1" ht="52.5" customHeight="1" x14ac:dyDescent="0.25">
      <c r="A30"/>
      <c r="B30"/>
      <c r="C30" s="157" t="s">
        <v>172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03"/>
      <c r="P30" s="137"/>
    </row>
    <row r="31" spans="1:16" s="11" customFormat="1" ht="18" customHeight="1" x14ac:dyDescent="0.25">
      <c r="A31"/>
      <c r="B31"/>
    </row>
    <row r="32" spans="1:16" s="11" customFormat="1" ht="18" customHeight="1" x14ac:dyDescent="0.4">
      <c r="A32"/>
      <c r="B32"/>
      <c r="C32" s="59" t="s">
        <v>134</v>
      </c>
      <c r="D32" s="59"/>
      <c r="E32" s="59"/>
      <c r="F32" s="59"/>
      <c r="G32" s="60"/>
      <c r="H32" s="60"/>
      <c r="I32" s="60"/>
      <c r="J32" s="60"/>
      <c r="K32" s="60"/>
      <c r="L32" s="60"/>
      <c r="M32" s="60"/>
      <c r="N32" s="61"/>
      <c r="O32" s="11">
        <v>0.9</v>
      </c>
    </row>
    <row r="33" spans="1:16" s="11" customFormat="1" ht="12" customHeight="1" x14ac:dyDescent="0.25">
      <c r="A33"/>
      <c r="B33"/>
    </row>
    <row r="34" spans="1:16" s="11" customFormat="1" ht="16.5" customHeight="1" x14ac:dyDescent="0.25">
      <c r="A34"/>
      <c r="B34"/>
      <c r="C34" s="137" t="s">
        <v>136</v>
      </c>
    </row>
    <row r="35" spans="1:16" s="11" customFormat="1" ht="16.5" customHeight="1" x14ac:dyDescent="0.25">
      <c r="A35"/>
      <c r="B35"/>
      <c r="C35" s="137"/>
      <c r="D35" s="137" t="s">
        <v>137</v>
      </c>
    </row>
    <row r="36" spans="1:16" s="11" customFormat="1" ht="30" customHeight="1" x14ac:dyDescent="0.25">
      <c r="A36"/>
      <c r="B36"/>
      <c r="C36" s="137"/>
      <c r="D36" s="156" t="s">
        <v>165</v>
      </c>
      <c r="E36" s="156"/>
      <c r="F36" s="156"/>
      <c r="G36" s="156"/>
      <c r="H36" s="156"/>
      <c r="I36" s="156"/>
      <c r="J36" s="156"/>
      <c r="K36" s="156"/>
      <c r="L36" s="156"/>
      <c r="M36" s="156"/>
      <c r="N36" s="156"/>
    </row>
    <row r="37" spans="1:16" s="11" customFormat="1" ht="16.5" customHeight="1" x14ac:dyDescent="0.25">
      <c r="A37"/>
      <c r="B37"/>
      <c r="C37" s="137"/>
      <c r="D37" s="137" t="s">
        <v>138</v>
      </c>
    </row>
    <row r="38" spans="1:16" s="11" customFormat="1" ht="12" customHeight="1" x14ac:dyDescent="0.25">
      <c r="A38"/>
      <c r="B38"/>
    </row>
    <row r="39" spans="1:16" s="11" customFormat="1" ht="73.5" customHeight="1" x14ac:dyDescent="0.25">
      <c r="A39"/>
      <c r="B39"/>
      <c r="C39" s="127" t="s">
        <v>131</v>
      </c>
      <c r="D39" s="126" t="s">
        <v>164</v>
      </c>
      <c r="E39" s="126" t="s">
        <v>132</v>
      </c>
    </row>
    <row r="40" spans="1:16" s="3" customFormat="1" ht="25.5" customHeight="1" x14ac:dyDescent="0.25">
      <c r="A40"/>
      <c r="B40"/>
      <c r="C40" s="129"/>
      <c r="D40" s="129"/>
      <c r="E40" s="129"/>
      <c r="F40" s="44" t="s">
        <v>11</v>
      </c>
      <c r="G40" s="21"/>
      <c r="H40" s="45"/>
      <c r="I40" s="46"/>
      <c r="J40" s="47" t="s">
        <v>12</v>
      </c>
      <c r="K40" s="48"/>
      <c r="L40" s="49" t="s">
        <v>13</v>
      </c>
      <c r="M40" s="49" t="s">
        <v>14</v>
      </c>
      <c r="N40" s="62" t="s">
        <v>15</v>
      </c>
      <c r="O40" s="3" t="s">
        <v>14</v>
      </c>
      <c r="P40" s="3" t="s">
        <v>166</v>
      </c>
    </row>
    <row r="41" spans="1:16" s="3" customFormat="1" ht="12.75" x14ac:dyDescent="0.2">
      <c r="B41" s="16"/>
      <c r="C41" s="43">
        <f>B41</f>
        <v>0</v>
      </c>
      <c r="D41" s="143"/>
      <c r="E41" s="125"/>
      <c r="F41" s="23" t="s">
        <v>16</v>
      </c>
      <c r="G41" s="23"/>
      <c r="H41" s="24"/>
      <c r="I41" s="25"/>
      <c r="J41" s="23"/>
      <c r="K41" s="23"/>
      <c r="L41" s="23"/>
      <c r="M41" s="106"/>
      <c r="N41" s="63"/>
    </row>
    <row r="42" spans="1:16" s="3" customFormat="1" x14ac:dyDescent="0.25">
      <c r="B42" s="16"/>
      <c r="C42" s="43">
        <f t="shared" ref="C42:C100" si="0">B42</f>
        <v>0</v>
      </c>
      <c r="D42" s="143"/>
      <c r="E42" s="134">
        <f t="shared" ref="E42:E99" si="1">IF(C42-D42&lt;0,0,C42-D42)</f>
        <v>0</v>
      </c>
      <c r="F42" s="75" t="s">
        <v>17</v>
      </c>
      <c r="G42" s="72"/>
      <c r="H42" s="73"/>
      <c r="I42" s="74"/>
      <c r="J42" s="31" t="s">
        <v>18</v>
      </c>
      <c r="K42" s="57"/>
      <c r="L42" s="123">
        <v>365</v>
      </c>
      <c r="M42" s="105"/>
      <c r="N42" s="17">
        <f>L42*E42*(1-M42)</f>
        <v>0</v>
      </c>
      <c r="O42" s="119">
        <f t="shared" ref="O42" si="2">L42*E42-N42</f>
        <v>0</v>
      </c>
      <c r="P42" s="119">
        <f>L42*D42</f>
        <v>0</v>
      </c>
    </row>
    <row r="43" spans="1:16" s="3" customFormat="1" ht="12.75" x14ac:dyDescent="0.2">
      <c r="B43" s="16"/>
      <c r="C43" s="43">
        <f t="shared" si="0"/>
        <v>0</v>
      </c>
      <c r="D43" s="143"/>
      <c r="E43" s="134">
        <f t="shared" si="1"/>
        <v>0</v>
      </c>
      <c r="F43" s="64" t="s">
        <v>19</v>
      </c>
      <c r="G43" s="65"/>
      <c r="H43" s="65"/>
      <c r="I43" s="65"/>
      <c r="J43" s="67" t="s">
        <v>20</v>
      </c>
      <c r="K43" s="16"/>
      <c r="L43" s="124">
        <v>120</v>
      </c>
      <c r="M43" s="105"/>
      <c r="N43" s="17">
        <f t="shared" ref="N43:N44" si="3">L43*E43*(1-M43)</f>
        <v>0</v>
      </c>
      <c r="O43" s="119">
        <f t="shared" ref="O43" si="4">L43*E43-N43</f>
        <v>0</v>
      </c>
      <c r="P43" s="119">
        <f t="shared" ref="P43:P99" si="5">L43*D43</f>
        <v>0</v>
      </c>
    </row>
    <row r="44" spans="1:16" s="3" customFormat="1" ht="12.75" x14ac:dyDescent="0.2">
      <c r="B44" s="16"/>
      <c r="C44" s="43">
        <f t="shared" si="0"/>
        <v>0</v>
      </c>
      <c r="D44" s="147"/>
      <c r="E44" s="134">
        <f t="shared" si="1"/>
        <v>0</v>
      </c>
      <c r="F44" s="66" t="s">
        <v>21</v>
      </c>
      <c r="G44" s="30"/>
      <c r="H44" s="30"/>
      <c r="I44" s="30"/>
      <c r="J44" s="99" t="s">
        <v>22</v>
      </c>
      <c r="K44" s="21"/>
      <c r="L44" s="100">
        <v>75</v>
      </c>
      <c r="M44" s="105"/>
      <c r="N44" s="17">
        <f t="shared" si="3"/>
        <v>0</v>
      </c>
      <c r="O44" s="119">
        <f t="shared" ref="O44" si="6">L44*E44-N44</f>
        <v>0</v>
      </c>
      <c r="P44" s="119">
        <f t="shared" si="5"/>
        <v>0</v>
      </c>
    </row>
    <row r="45" spans="1:16" s="3" customFormat="1" ht="12.75" x14ac:dyDescent="0.2">
      <c r="B45" s="16"/>
      <c r="C45" s="43">
        <f t="shared" si="0"/>
        <v>0</v>
      </c>
      <c r="D45" s="143"/>
      <c r="E45" s="134"/>
      <c r="F45" s="151" t="s">
        <v>167</v>
      </c>
      <c r="G45" s="30"/>
      <c r="H45" s="30"/>
      <c r="I45" s="22"/>
      <c r="J45" s="101"/>
      <c r="K45" s="22"/>
      <c r="L45" s="102"/>
      <c r="M45" s="107"/>
      <c r="N45" s="120"/>
      <c r="O45" s="119"/>
      <c r="P45" s="119">
        <f t="shared" si="5"/>
        <v>0</v>
      </c>
    </row>
    <row r="46" spans="1:16" s="3" customFormat="1" ht="12.75" x14ac:dyDescent="0.2">
      <c r="B46" s="16"/>
      <c r="C46" s="43"/>
      <c r="D46" s="143"/>
      <c r="E46" s="134"/>
      <c r="F46" s="148"/>
      <c r="G46" s="30"/>
      <c r="H46" s="30"/>
      <c r="I46" s="30"/>
      <c r="J46" s="149"/>
      <c r="K46" s="30"/>
      <c r="L46" s="150"/>
      <c r="M46" s="107"/>
      <c r="N46" s="120"/>
      <c r="O46" s="119"/>
      <c r="P46" s="119">
        <f t="shared" si="5"/>
        <v>0</v>
      </c>
    </row>
    <row r="47" spans="1:16" s="3" customFormat="1" ht="12.75" x14ac:dyDescent="0.2">
      <c r="B47" s="16"/>
      <c r="C47" s="43">
        <f t="shared" si="0"/>
        <v>0</v>
      </c>
      <c r="D47" s="143"/>
      <c r="E47" s="134"/>
      <c r="F47" s="23" t="s">
        <v>23</v>
      </c>
      <c r="G47" s="97"/>
      <c r="H47" s="68"/>
      <c r="I47" s="68"/>
      <c r="J47" s="68"/>
      <c r="K47" s="98"/>
      <c r="L47" s="71"/>
      <c r="M47" s="108"/>
      <c r="N47" s="121"/>
      <c r="O47" s="119"/>
      <c r="P47" s="119">
        <f t="shared" si="5"/>
        <v>0</v>
      </c>
    </row>
    <row r="48" spans="1:16" s="3" customFormat="1" ht="13.5" customHeight="1" x14ac:dyDescent="0.2">
      <c r="B48" s="16"/>
      <c r="C48" s="43">
        <f t="shared" si="0"/>
        <v>0</v>
      </c>
      <c r="D48" s="143"/>
      <c r="E48" s="134"/>
      <c r="F48" s="28" t="s">
        <v>24</v>
      </c>
      <c r="G48" s="28"/>
      <c r="H48" s="30"/>
      <c r="I48" s="22"/>
      <c r="J48" s="18"/>
      <c r="K48" s="19"/>
      <c r="L48" s="58"/>
      <c r="M48" s="109"/>
      <c r="N48" s="56"/>
      <c r="O48" s="119"/>
      <c r="P48" s="119">
        <f t="shared" si="5"/>
        <v>0</v>
      </c>
    </row>
    <row r="49" spans="2:16" s="3" customFormat="1" ht="13.5" customHeight="1" x14ac:dyDescent="0.2">
      <c r="B49" s="38">
        <f>$D$11</f>
        <v>0</v>
      </c>
      <c r="C49" s="43">
        <f t="shared" si="0"/>
        <v>0</v>
      </c>
      <c r="D49" s="143"/>
      <c r="E49" s="134">
        <f t="shared" si="1"/>
        <v>0</v>
      </c>
      <c r="F49" s="163" t="s">
        <v>25</v>
      </c>
      <c r="G49" s="164"/>
      <c r="H49" s="164"/>
      <c r="I49" s="165"/>
      <c r="J49" s="77" t="s">
        <v>26</v>
      </c>
      <c r="K49" s="114" t="s">
        <v>27</v>
      </c>
      <c r="L49" s="58">
        <v>43.449999999999996</v>
      </c>
      <c r="M49" s="105"/>
      <c r="N49" s="17">
        <f t="shared" ref="N49:N69" si="7">L49*E49*(1-M49)</f>
        <v>0</v>
      </c>
      <c r="O49" s="119">
        <f t="shared" ref="O49:O56" si="8">L49*E49-N49</f>
        <v>0</v>
      </c>
      <c r="P49" s="119">
        <f t="shared" si="5"/>
        <v>0</v>
      </c>
    </row>
    <row r="50" spans="2:16" x14ac:dyDescent="0.25">
      <c r="B50" s="38"/>
      <c r="C50" s="43">
        <f t="shared" si="0"/>
        <v>0</v>
      </c>
      <c r="D50" s="143"/>
      <c r="E50" s="134">
        <f t="shared" si="1"/>
        <v>0</v>
      </c>
      <c r="F50" s="85" t="s">
        <v>28</v>
      </c>
      <c r="J50" s="86"/>
      <c r="K50" s="87"/>
      <c r="L50" s="88"/>
      <c r="M50" s="110"/>
      <c r="N50" s="122"/>
      <c r="O50" s="119"/>
      <c r="P50" s="119">
        <f t="shared" si="5"/>
        <v>0</v>
      </c>
    </row>
    <row r="51" spans="2:16" s="3" customFormat="1" ht="13.5" customHeight="1" x14ac:dyDescent="0.2">
      <c r="B51" s="38"/>
      <c r="C51" s="43">
        <f t="shared" si="0"/>
        <v>0</v>
      </c>
      <c r="D51" s="143"/>
      <c r="E51" s="134">
        <f t="shared" si="1"/>
        <v>0</v>
      </c>
      <c r="F51" s="80"/>
      <c r="G51" s="81" t="s">
        <v>29</v>
      </c>
      <c r="H51" s="81"/>
      <c r="I51" s="82"/>
      <c r="J51" s="77" t="s">
        <v>30</v>
      </c>
      <c r="K51" s="53"/>
      <c r="L51" s="58">
        <v>6.85</v>
      </c>
      <c r="M51" s="105"/>
      <c r="N51" s="17">
        <f t="shared" si="7"/>
        <v>0</v>
      </c>
      <c r="O51" s="119">
        <f t="shared" si="8"/>
        <v>0</v>
      </c>
      <c r="P51" s="119">
        <f t="shared" si="5"/>
        <v>0</v>
      </c>
    </row>
    <row r="52" spans="2:16" s="3" customFormat="1" ht="13.5" customHeight="1" x14ac:dyDescent="0.2">
      <c r="B52" s="38"/>
      <c r="C52" s="43">
        <f t="shared" si="0"/>
        <v>0</v>
      </c>
      <c r="D52" s="143"/>
      <c r="E52" s="134">
        <f t="shared" si="1"/>
        <v>0</v>
      </c>
      <c r="F52" s="80"/>
      <c r="G52" s="81" t="s">
        <v>31</v>
      </c>
      <c r="H52" s="81"/>
      <c r="I52" s="82"/>
      <c r="J52" s="77" t="s">
        <v>32</v>
      </c>
      <c r="K52" s="53"/>
      <c r="L52" s="58">
        <v>9.15</v>
      </c>
      <c r="M52" s="105"/>
      <c r="N52" s="17">
        <f t="shared" si="7"/>
        <v>0</v>
      </c>
      <c r="O52" s="119">
        <f t="shared" si="8"/>
        <v>0</v>
      </c>
      <c r="P52" s="119">
        <f t="shared" si="5"/>
        <v>0</v>
      </c>
    </row>
    <row r="53" spans="2:16" s="3" customFormat="1" ht="13.5" customHeight="1" x14ac:dyDescent="0.2">
      <c r="B53" s="38"/>
      <c r="C53" s="43">
        <f t="shared" si="0"/>
        <v>0</v>
      </c>
      <c r="D53" s="143"/>
      <c r="E53" s="134">
        <f t="shared" si="1"/>
        <v>0</v>
      </c>
      <c r="F53" s="80"/>
      <c r="G53" s="81" t="s">
        <v>33</v>
      </c>
      <c r="H53" s="81"/>
      <c r="I53" s="82"/>
      <c r="J53" s="77" t="s">
        <v>34</v>
      </c>
      <c r="K53" s="53"/>
      <c r="L53" s="58">
        <v>9.15</v>
      </c>
      <c r="M53" s="105"/>
      <c r="N53" s="17">
        <f t="shared" si="7"/>
        <v>0</v>
      </c>
      <c r="O53" s="119">
        <f t="shared" si="8"/>
        <v>0</v>
      </c>
      <c r="P53" s="119">
        <f t="shared" si="5"/>
        <v>0</v>
      </c>
    </row>
    <row r="54" spans="2:16" s="3" customFormat="1" ht="13.5" customHeight="1" x14ac:dyDescent="0.2">
      <c r="B54" s="38"/>
      <c r="C54" s="43">
        <f t="shared" si="0"/>
        <v>0</v>
      </c>
      <c r="D54" s="143"/>
      <c r="E54" s="134">
        <f t="shared" si="1"/>
        <v>0</v>
      </c>
      <c r="F54" s="80"/>
      <c r="G54" s="81" t="s">
        <v>35</v>
      </c>
      <c r="H54" s="81"/>
      <c r="I54" s="82"/>
      <c r="J54" s="77" t="s">
        <v>36</v>
      </c>
      <c r="K54" s="53"/>
      <c r="L54" s="58">
        <v>9.15</v>
      </c>
      <c r="M54" s="105"/>
      <c r="N54" s="17">
        <f t="shared" si="7"/>
        <v>0</v>
      </c>
      <c r="O54" s="119">
        <f t="shared" si="8"/>
        <v>0</v>
      </c>
      <c r="P54" s="119">
        <f t="shared" si="5"/>
        <v>0</v>
      </c>
    </row>
    <row r="55" spans="2:16" s="3" customFormat="1" ht="13.5" customHeight="1" x14ac:dyDescent="0.2">
      <c r="B55" s="38"/>
      <c r="C55" s="43">
        <f t="shared" si="0"/>
        <v>0</v>
      </c>
      <c r="D55" s="143"/>
      <c r="E55" s="134">
        <f t="shared" si="1"/>
        <v>0</v>
      </c>
      <c r="F55" s="80"/>
      <c r="G55" s="81" t="s">
        <v>37</v>
      </c>
      <c r="H55" s="81"/>
      <c r="I55" s="82"/>
      <c r="J55" s="76" t="s">
        <v>38</v>
      </c>
      <c r="K55" s="53"/>
      <c r="L55" s="58">
        <v>9.15</v>
      </c>
      <c r="M55" s="105"/>
      <c r="N55" s="17">
        <f t="shared" si="7"/>
        <v>0</v>
      </c>
      <c r="O55" s="119">
        <f t="shared" si="8"/>
        <v>0</v>
      </c>
      <c r="P55" s="119">
        <f t="shared" si="5"/>
        <v>0</v>
      </c>
    </row>
    <row r="56" spans="2:16" s="3" customFormat="1" ht="13.5" customHeight="1" x14ac:dyDescent="0.25">
      <c r="B56" s="38">
        <f>IF(H$17=TRUE,0,D$11)</f>
        <v>0</v>
      </c>
      <c r="C56" s="43">
        <f t="shared" si="0"/>
        <v>0</v>
      </c>
      <c r="D56" s="143"/>
      <c r="E56" s="134">
        <f t="shared" si="1"/>
        <v>0</v>
      </c>
      <c r="F56" s="163" t="s">
        <v>39</v>
      </c>
      <c r="G56" s="164"/>
      <c r="H56" s="164"/>
      <c r="I56" s="165"/>
      <c r="J56" s="77" t="s">
        <v>40</v>
      </c>
      <c r="K56" s="104" t="s">
        <v>41</v>
      </c>
      <c r="L56" s="58">
        <v>3</v>
      </c>
      <c r="M56" s="105"/>
      <c r="N56" s="17">
        <f t="shared" si="7"/>
        <v>0</v>
      </c>
      <c r="O56" s="119">
        <f t="shared" si="8"/>
        <v>0</v>
      </c>
      <c r="P56" s="119">
        <f t="shared" si="5"/>
        <v>0</v>
      </c>
    </row>
    <row r="57" spans="2:16" s="3" customFormat="1" ht="13.5" customHeight="1" x14ac:dyDescent="0.25">
      <c r="B57" s="38">
        <f>IF(H$17=TRUE,0,D$11)</f>
        <v>0</v>
      </c>
      <c r="C57" s="43">
        <f t="shared" si="0"/>
        <v>0</v>
      </c>
      <c r="D57" s="143"/>
      <c r="E57" s="134">
        <f t="shared" si="1"/>
        <v>0</v>
      </c>
      <c r="F57" s="163" t="s">
        <v>42</v>
      </c>
      <c r="G57" s="164"/>
      <c r="H57" s="164"/>
      <c r="I57" s="165"/>
      <c r="J57" s="77" t="s">
        <v>43</v>
      </c>
      <c r="K57" s="104" t="s">
        <v>41</v>
      </c>
      <c r="L57" s="58">
        <v>3</v>
      </c>
      <c r="M57" s="105"/>
      <c r="N57" s="17">
        <f t="shared" si="7"/>
        <v>0</v>
      </c>
      <c r="O57" s="119">
        <f t="shared" ref="O57:O65" si="9">L57*E57-N57</f>
        <v>0</v>
      </c>
      <c r="P57" s="119">
        <f t="shared" si="5"/>
        <v>0</v>
      </c>
    </row>
    <row r="58" spans="2:16" s="3" customFormat="1" ht="13.5" customHeight="1" x14ac:dyDescent="0.2">
      <c r="B58" s="16"/>
      <c r="C58" s="43">
        <f t="shared" si="0"/>
        <v>0</v>
      </c>
      <c r="D58" s="143"/>
      <c r="E58" s="134"/>
      <c r="F58" s="28" t="s">
        <v>44</v>
      </c>
      <c r="G58" s="28"/>
      <c r="H58" s="21"/>
      <c r="I58" s="22"/>
      <c r="J58" s="31"/>
      <c r="K58" s="53"/>
      <c r="L58" s="17"/>
      <c r="M58" s="105"/>
      <c r="N58" s="17">
        <f>L58*C58</f>
        <v>0</v>
      </c>
      <c r="O58" s="119"/>
      <c r="P58" s="119">
        <f t="shared" si="5"/>
        <v>0</v>
      </c>
    </row>
    <row r="59" spans="2:16" s="3" customFormat="1" ht="13.5" customHeight="1" x14ac:dyDescent="0.2">
      <c r="B59" s="38">
        <f>IF(O$17=TRUE,0,K$11)</f>
        <v>0</v>
      </c>
      <c r="C59" s="43">
        <f t="shared" si="0"/>
        <v>0</v>
      </c>
      <c r="D59" s="43"/>
      <c r="E59" s="134">
        <f t="shared" si="1"/>
        <v>0</v>
      </c>
      <c r="F59" s="153" t="s">
        <v>45</v>
      </c>
      <c r="G59" s="154"/>
      <c r="H59" s="154"/>
      <c r="I59" s="155"/>
      <c r="J59" s="31" t="s">
        <v>46</v>
      </c>
      <c r="K59" s="96" t="s">
        <v>47</v>
      </c>
      <c r="L59" s="17">
        <v>70.7</v>
      </c>
      <c r="M59" s="105">
        <v>0.5</v>
      </c>
      <c r="N59" s="17">
        <f t="shared" si="7"/>
        <v>0</v>
      </c>
      <c r="O59" s="119">
        <f t="shared" si="9"/>
        <v>0</v>
      </c>
      <c r="P59" s="119">
        <f t="shared" si="5"/>
        <v>0</v>
      </c>
    </row>
    <row r="60" spans="2:16" s="3" customFormat="1" ht="13.5" customHeight="1" x14ac:dyDescent="0.2">
      <c r="B60" s="38">
        <f t="shared" ref="B60:B66" si="10">IF(O$17=TRUE,0,K$11)</f>
        <v>0</v>
      </c>
      <c r="C60" s="43">
        <f t="shared" si="0"/>
        <v>0</v>
      </c>
      <c r="D60" s="43"/>
      <c r="E60" s="134">
        <f t="shared" si="1"/>
        <v>0</v>
      </c>
      <c r="F60" s="153" t="s">
        <v>48</v>
      </c>
      <c r="G60" s="154"/>
      <c r="H60" s="154"/>
      <c r="I60" s="155"/>
      <c r="J60" s="31" t="s">
        <v>49</v>
      </c>
      <c r="K60" s="96" t="s">
        <v>47</v>
      </c>
      <c r="L60" s="17">
        <v>70.7</v>
      </c>
      <c r="M60" s="105">
        <v>0.5</v>
      </c>
      <c r="N60" s="17">
        <f t="shared" si="7"/>
        <v>0</v>
      </c>
      <c r="O60" s="119">
        <f t="shared" si="9"/>
        <v>0</v>
      </c>
      <c r="P60" s="119">
        <f t="shared" si="5"/>
        <v>0</v>
      </c>
    </row>
    <row r="61" spans="2:16" s="3" customFormat="1" ht="13.5" customHeight="1" x14ac:dyDescent="0.2">
      <c r="B61" s="38">
        <f t="shared" si="10"/>
        <v>0</v>
      </c>
      <c r="C61" s="43">
        <f t="shared" si="0"/>
        <v>0</v>
      </c>
      <c r="D61" s="43"/>
      <c r="E61" s="134">
        <f t="shared" si="1"/>
        <v>0</v>
      </c>
      <c r="F61" s="153" t="s">
        <v>50</v>
      </c>
      <c r="G61" s="154"/>
      <c r="H61" s="154"/>
      <c r="I61" s="155"/>
      <c r="J61" s="31" t="s">
        <v>51</v>
      </c>
      <c r="K61" s="96" t="s">
        <v>47</v>
      </c>
      <c r="L61" s="17">
        <v>70.7</v>
      </c>
      <c r="M61" s="105">
        <v>0.5</v>
      </c>
      <c r="N61" s="17">
        <f t="shared" si="7"/>
        <v>0</v>
      </c>
      <c r="O61" s="119">
        <f t="shared" si="9"/>
        <v>0</v>
      </c>
      <c r="P61" s="119">
        <f t="shared" si="5"/>
        <v>0</v>
      </c>
    </row>
    <row r="62" spans="2:16" s="3" customFormat="1" ht="13.5" customHeight="1" x14ac:dyDescent="0.2">
      <c r="B62" s="38">
        <f t="shared" si="10"/>
        <v>0</v>
      </c>
      <c r="C62" s="43">
        <f t="shared" si="0"/>
        <v>0</v>
      </c>
      <c r="D62" s="43"/>
      <c r="E62" s="134">
        <f t="shared" si="1"/>
        <v>0</v>
      </c>
      <c r="F62" s="153" t="s">
        <v>52</v>
      </c>
      <c r="G62" s="154"/>
      <c r="H62" s="154"/>
      <c r="I62" s="155"/>
      <c r="J62" s="31" t="s">
        <v>53</v>
      </c>
      <c r="K62" s="96" t="s">
        <v>47</v>
      </c>
      <c r="L62" s="17">
        <v>70.7</v>
      </c>
      <c r="M62" s="105">
        <v>0.5</v>
      </c>
      <c r="N62" s="17">
        <f t="shared" si="7"/>
        <v>0</v>
      </c>
      <c r="O62" s="119">
        <f t="shared" si="9"/>
        <v>0</v>
      </c>
      <c r="P62" s="119">
        <f t="shared" si="5"/>
        <v>0</v>
      </c>
    </row>
    <row r="63" spans="2:16" s="3" customFormat="1" ht="13.5" customHeight="1" x14ac:dyDescent="0.2">
      <c r="B63" s="38">
        <f t="shared" si="10"/>
        <v>0</v>
      </c>
      <c r="C63" s="43">
        <f t="shared" si="0"/>
        <v>0</v>
      </c>
      <c r="D63" s="43"/>
      <c r="E63" s="134">
        <f t="shared" si="1"/>
        <v>0</v>
      </c>
      <c r="F63" s="153" t="s">
        <v>54</v>
      </c>
      <c r="G63" s="154"/>
      <c r="H63" s="154"/>
      <c r="I63" s="155"/>
      <c r="J63" s="31" t="s">
        <v>55</v>
      </c>
      <c r="K63" s="96" t="s">
        <v>47</v>
      </c>
      <c r="L63" s="17">
        <v>28.25</v>
      </c>
      <c r="M63" s="105">
        <v>0.5</v>
      </c>
      <c r="N63" s="17">
        <f t="shared" si="7"/>
        <v>0</v>
      </c>
      <c r="O63" s="119">
        <f t="shared" si="9"/>
        <v>0</v>
      </c>
      <c r="P63" s="119">
        <f t="shared" si="5"/>
        <v>0</v>
      </c>
    </row>
    <row r="64" spans="2:16" s="3" customFormat="1" ht="13.5" customHeight="1" x14ac:dyDescent="0.2">
      <c r="B64" s="38">
        <f t="shared" si="10"/>
        <v>0</v>
      </c>
      <c r="C64" s="43">
        <f t="shared" si="0"/>
        <v>0</v>
      </c>
      <c r="D64" s="43"/>
      <c r="E64" s="134">
        <f t="shared" si="1"/>
        <v>0</v>
      </c>
      <c r="F64" s="153" t="s">
        <v>56</v>
      </c>
      <c r="G64" s="154"/>
      <c r="H64" s="154"/>
      <c r="I64" s="155"/>
      <c r="J64" s="31" t="s">
        <v>57</v>
      </c>
      <c r="K64" s="96" t="s">
        <v>47</v>
      </c>
      <c r="L64" s="17">
        <v>28.25</v>
      </c>
      <c r="M64" s="105">
        <v>0.5</v>
      </c>
      <c r="N64" s="17">
        <f t="shared" si="7"/>
        <v>0</v>
      </c>
      <c r="O64" s="119">
        <f t="shared" si="9"/>
        <v>0</v>
      </c>
      <c r="P64" s="119">
        <f t="shared" si="5"/>
        <v>0</v>
      </c>
    </row>
    <row r="65" spans="2:16" s="3" customFormat="1" ht="13.5" customHeight="1" x14ac:dyDescent="0.2">
      <c r="B65" s="38">
        <f t="shared" si="10"/>
        <v>0</v>
      </c>
      <c r="C65" s="43">
        <f t="shared" si="0"/>
        <v>0</v>
      </c>
      <c r="D65" s="43"/>
      <c r="E65" s="134">
        <f t="shared" si="1"/>
        <v>0</v>
      </c>
      <c r="F65" s="153" t="s">
        <v>58</v>
      </c>
      <c r="G65" s="154"/>
      <c r="H65" s="154"/>
      <c r="I65" s="155"/>
      <c r="J65" s="31" t="s">
        <v>59</v>
      </c>
      <c r="K65" s="96" t="s">
        <v>47</v>
      </c>
      <c r="L65" s="17">
        <v>28.25</v>
      </c>
      <c r="M65" s="105">
        <v>0.5</v>
      </c>
      <c r="N65" s="17">
        <f t="shared" si="7"/>
        <v>0</v>
      </c>
      <c r="O65" s="119">
        <f t="shared" si="9"/>
        <v>0</v>
      </c>
      <c r="P65" s="119">
        <f t="shared" si="5"/>
        <v>0</v>
      </c>
    </row>
    <row r="66" spans="2:16" s="3" customFormat="1" ht="13.5" customHeight="1" x14ac:dyDescent="0.2">
      <c r="B66" s="38">
        <f t="shared" si="10"/>
        <v>0</v>
      </c>
      <c r="C66" s="43">
        <f t="shared" si="0"/>
        <v>0</v>
      </c>
      <c r="D66" s="43"/>
      <c r="E66" s="134">
        <f t="shared" si="1"/>
        <v>0</v>
      </c>
      <c r="F66" s="153" t="s">
        <v>60</v>
      </c>
      <c r="G66" s="154"/>
      <c r="H66" s="154"/>
      <c r="I66" s="155"/>
      <c r="J66" s="31" t="s">
        <v>61</v>
      </c>
      <c r="K66" s="96" t="s">
        <v>47</v>
      </c>
      <c r="L66" s="17">
        <v>28.25</v>
      </c>
      <c r="M66" s="105">
        <v>0.5</v>
      </c>
      <c r="N66" s="17">
        <f t="shared" si="7"/>
        <v>0</v>
      </c>
      <c r="O66" s="119">
        <f t="shared" ref="O66:O69" si="11">L66*E66-N66</f>
        <v>0</v>
      </c>
      <c r="P66" s="119">
        <f t="shared" si="5"/>
        <v>0</v>
      </c>
    </row>
    <row r="67" spans="2:16" s="3" customFormat="1" ht="13.5" customHeight="1" x14ac:dyDescent="0.2">
      <c r="B67" s="16"/>
      <c r="C67" s="43">
        <f t="shared" si="0"/>
        <v>0</v>
      </c>
      <c r="D67" s="144"/>
      <c r="E67" s="134"/>
      <c r="F67" s="28" t="s">
        <v>62</v>
      </c>
      <c r="G67" s="28"/>
      <c r="H67" s="21"/>
      <c r="I67" s="22"/>
      <c r="J67" s="31"/>
      <c r="K67" s="53"/>
      <c r="L67" s="17"/>
      <c r="M67" s="105"/>
      <c r="N67" s="17"/>
      <c r="O67" s="119"/>
      <c r="P67" s="119">
        <f t="shared" si="5"/>
        <v>0</v>
      </c>
    </row>
    <row r="68" spans="2:16" s="3" customFormat="1" ht="13.5" customHeight="1" x14ac:dyDescent="0.2">
      <c r="B68" s="38">
        <f t="shared" ref="B68:B69" si="12">$K$11</f>
        <v>0</v>
      </c>
      <c r="C68" s="43">
        <f t="shared" si="0"/>
        <v>0</v>
      </c>
      <c r="D68" s="145"/>
      <c r="E68" s="134">
        <f t="shared" si="1"/>
        <v>0</v>
      </c>
      <c r="F68" s="20" t="s">
        <v>63</v>
      </c>
      <c r="G68" s="20"/>
      <c r="H68" s="21"/>
      <c r="I68" s="22"/>
      <c r="J68" s="31" t="s">
        <v>64</v>
      </c>
      <c r="K68" s="53"/>
      <c r="L68" s="70">
        <v>195</v>
      </c>
      <c r="M68" s="105"/>
      <c r="N68" s="17">
        <f t="shared" si="7"/>
        <v>0</v>
      </c>
      <c r="O68" s="119">
        <f t="shared" si="11"/>
        <v>0</v>
      </c>
      <c r="P68" s="119">
        <f t="shared" si="5"/>
        <v>0</v>
      </c>
    </row>
    <row r="69" spans="2:16" s="3" customFormat="1" ht="13.5" customHeight="1" x14ac:dyDescent="0.2">
      <c r="B69" s="38">
        <f t="shared" si="12"/>
        <v>0</v>
      </c>
      <c r="C69" s="43">
        <f t="shared" si="0"/>
        <v>0</v>
      </c>
      <c r="D69" s="43"/>
      <c r="E69" s="134">
        <f t="shared" si="1"/>
        <v>0</v>
      </c>
      <c r="F69" s="3" t="s">
        <v>65</v>
      </c>
      <c r="G69" s="20"/>
      <c r="H69" s="21"/>
      <c r="I69" s="22"/>
      <c r="J69" s="31" t="s">
        <v>66</v>
      </c>
      <c r="K69" s="53"/>
      <c r="L69" s="69">
        <v>129</v>
      </c>
      <c r="M69" s="105">
        <v>0.5</v>
      </c>
      <c r="N69" s="17">
        <f t="shared" si="7"/>
        <v>0</v>
      </c>
      <c r="O69" s="119">
        <f t="shared" si="11"/>
        <v>0</v>
      </c>
      <c r="P69" s="119">
        <f t="shared" si="5"/>
        <v>0</v>
      </c>
    </row>
    <row r="70" spans="2:16" s="3" customFormat="1" ht="13.5" customHeight="1" x14ac:dyDescent="0.2">
      <c r="B70" s="38"/>
      <c r="C70" s="43">
        <f t="shared" si="0"/>
        <v>0</v>
      </c>
      <c r="D70" s="145"/>
      <c r="E70" s="134"/>
      <c r="F70" s="20"/>
      <c r="G70" s="21"/>
      <c r="H70" s="21"/>
      <c r="I70" s="22"/>
      <c r="J70" s="31"/>
      <c r="K70" s="53"/>
      <c r="L70" s="70"/>
      <c r="M70" s="111"/>
      <c r="N70" s="17"/>
      <c r="O70" s="119"/>
      <c r="P70" s="119">
        <f t="shared" si="5"/>
        <v>0</v>
      </c>
    </row>
    <row r="71" spans="2:16" s="3" customFormat="1" ht="13.5" customHeight="1" x14ac:dyDescent="0.2">
      <c r="B71" s="16"/>
      <c r="C71" s="43">
        <f t="shared" si="0"/>
        <v>0</v>
      </c>
      <c r="D71" s="144"/>
      <c r="E71" s="134"/>
      <c r="F71" s="23" t="s">
        <v>67</v>
      </c>
      <c r="G71" s="23"/>
      <c r="H71" s="24"/>
      <c r="I71" s="24"/>
      <c r="J71" s="32"/>
      <c r="K71" s="32"/>
      <c r="L71" s="24"/>
      <c r="M71" s="112"/>
      <c r="N71" s="55"/>
      <c r="O71" s="119"/>
      <c r="P71" s="119">
        <f t="shared" si="5"/>
        <v>0</v>
      </c>
    </row>
    <row r="72" spans="2:16" s="3" customFormat="1" ht="13.5" customHeight="1" x14ac:dyDescent="0.2">
      <c r="B72" s="16"/>
      <c r="C72" s="43">
        <f t="shared" si="0"/>
        <v>0</v>
      </c>
      <c r="D72" s="144"/>
      <c r="E72" s="134"/>
      <c r="F72" s="29" t="s">
        <v>24</v>
      </c>
      <c r="G72" s="29"/>
      <c r="H72" s="30"/>
      <c r="I72" s="27"/>
      <c r="J72" s="33"/>
      <c r="K72" s="54"/>
      <c r="L72" s="26"/>
      <c r="M72" s="113"/>
      <c r="N72" s="56"/>
      <c r="O72" s="119"/>
      <c r="P72" s="119">
        <f t="shared" si="5"/>
        <v>0</v>
      </c>
    </row>
    <row r="73" spans="2:16" s="3" customFormat="1" ht="13.5" customHeight="1" x14ac:dyDescent="0.2">
      <c r="B73" s="38">
        <f>$D$12</f>
        <v>0</v>
      </c>
      <c r="C73" s="43">
        <f t="shared" si="0"/>
        <v>0</v>
      </c>
      <c r="D73" s="143"/>
      <c r="E73" s="134">
        <f t="shared" si="1"/>
        <v>0</v>
      </c>
      <c r="F73" s="153" t="s">
        <v>68</v>
      </c>
      <c r="G73" s="154"/>
      <c r="H73" s="154"/>
      <c r="I73" s="155"/>
      <c r="J73" s="33" t="s">
        <v>69</v>
      </c>
      <c r="K73" s="114" t="s">
        <v>27</v>
      </c>
      <c r="L73" s="26">
        <v>43.45</v>
      </c>
      <c r="M73" s="113"/>
      <c r="N73" s="17">
        <f t="shared" ref="N73" si="13">L73*E73*(1-M73)</f>
        <v>0</v>
      </c>
      <c r="O73" s="119">
        <f t="shared" ref="O73:O83" si="14">L73*E73-N73</f>
        <v>0</v>
      </c>
      <c r="P73" s="119">
        <f t="shared" si="5"/>
        <v>0</v>
      </c>
    </row>
    <row r="74" spans="2:16" s="3" customFormat="1" ht="13.5" customHeight="1" x14ac:dyDescent="0.2">
      <c r="B74" s="16"/>
      <c r="C74" s="43">
        <f t="shared" si="0"/>
        <v>0</v>
      </c>
      <c r="D74" s="144"/>
      <c r="E74" s="134">
        <f t="shared" si="1"/>
        <v>0</v>
      </c>
      <c r="F74" s="90" t="s">
        <v>70</v>
      </c>
      <c r="G74" s="91"/>
      <c r="H74" s="91"/>
      <c r="I74" s="92"/>
      <c r="J74" s="33"/>
      <c r="K74" s="53"/>
      <c r="L74" s="26"/>
      <c r="M74" s="113"/>
      <c r="N74" s="17"/>
      <c r="O74" s="119"/>
      <c r="P74" s="119">
        <f t="shared" si="5"/>
        <v>0</v>
      </c>
    </row>
    <row r="75" spans="2:16" s="3" customFormat="1" ht="13.5" customHeight="1" x14ac:dyDescent="0.2">
      <c r="B75" s="38"/>
      <c r="C75" s="43">
        <f t="shared" si="0"/>
        <v>0</v>
      </c>
      <c r="D75" s="143"/>
      <c r="E75" s="134">
        <f t="shared" si="1"/>
        <v>0</v>
      </c>
      <c r="F75" s="95"/>
      <c r="G75" s="91" t="s">
        <v>71</v>
      </c>
      <c r="H75" s="91"/>
      <c r="I75" s="92"/>
      <c r="J75" s="89" t="s">
        <v>72</v>
      </c>
      <c r="K75" s="53"/>
      <c r="L75" s="26">
        <v>6.85</v>
      </c>
      <c r="M75" s="113"/>
      <c r="N75" s="17">
        <f t="shared" ref="N75:N99" si="15">L75*E75*(1-M75)</f>
        <v>0</v>
      </c>
      <c r="O75" s="119">
        <f t="shared" si="14"/>
        <v>0</v>
      </c>
      <c r="P75" s="119">
        <f t="shared" si="5"/>
        <v>0</v>
      </c>
    </row>
    <row r="76" spans="2:16" s="3" customFormat="1" ht="13.5" customHeight="1" x14ac:dyDescent="0.2">
      <c r="B76" s="38"/>
      <c r="C76" s="43">
        <f t="shared" si="0"/>
        <v>0</v>
      </c>
      <c r="D76" s="143"/>
      <c r="E76" s="134">
        <f t="shared" si="1"/>
        <v>0</v>
      </c>
      <c r="F76" s="95"/>
      <c r="G76" s="91" t="s">
        <v>73</v>
      </c>
      <c r="H76" s="91"/>
      <c r="I76" s="92"/>
      <c r="J76" s="89" t="s">
        <v>74</v>
      </c>
      <c r="K76" s="53"/>
      <c r="L76" s="26">
        <v>6.1</v>
      </c>
      <c r="M76" s="113"/>
      <c r="N76" s="17">
        <f t="shared" si="15"/>
        <v>0</v>
      </c>
      <c r="O76" s="119">
        <f t="shared" si="14"/>
        <v>0</v>
      </c>
      <c r="P76" s="119">
        <f t="shared" si="5"/>
        <v>0</v>
      </c>
    </row>
    <row r="77" spans="2:16" s="3" customFormat="1" ht="13.5" customHeight="1" x14ac:dyDescent="0.2">
      <c r="B77" s="38"/>
      <c r="C77" s="43">
        <f t="shared" si="0"/>
        <v>0</v>
      </c>
      <c r="D77" s="143"/>
      <c r="E77" s="134">
        <f t="shared" si="1"/>
        <v>0</v>
      </c>
      <c r="F77" s="95"/>
      <c r="G77" s="91" t="s">
        <v>75</v>
      </c>
      <c r="H77" s="91"/>
      <c r="I77" s="92"/>
      <c r="J77" s="89" t="s">
        <v>76</v>
      </c>
      <c r="K77" s="53"/>
      <c r="L77" s="26">
        <v>6.1</v>
      </c>
      <c r="M77" s="113"/>
      <c r="N77" s="17">
        <f t="shared" si="15"/>
        <v>0</v>
      </c>
      <c r="O77" s="119">
        <f t="shared" si="14"/>
        <v>0</v>
      </c>
      <c r="P77" s="119">
        <f t="shared" si="5"/>
        <v>0</v>
      </c>
    </row>
    <row r="78" spans="2:16" s="3" customFormat="1" ht="13.5" customHeight="1" x14ac:dyDescent="0.2">
      <c r="B78" s="38"/>
      <c r="C78" s="43">
        <f t="shared" si="0"/>
        <v>0</v>
      </c>
      <c r="D78" s="143"/>
      <c r="E78" s="134">
        <f t="shared" si="1"/>
        <v>0</v>
      </c>
      <c r="F78" s="95"/>
      <c r="G78" s="91" t="s">
        <v>77</v>
      </c>
      <c r="H78" s="91"/>
      <c r="I78" s="92"/>
      <c r="J78" s="89" t="s">
        <v>78</v>
      </c>
      <c r="K78" s="53"/>
      <c r="L78" s="26">
        <v>6.1</v>
      </c>
      <c r="M78" s="113"/>
      <c r="N78" s="17">
        <f t="shared" si="15"/>
        <v>0</v>
      </c>
      <c r="O78" s="119">
        <f t="shared" si="14"/>
        <v>0</v>
      </c>
      <c r="P78" s="119">
        <f t="shared" si="5"/>
        <v>0</v>
      </c>
    </row>
    <row r="79" spans="2:16" s="3" customFormat="1" ht="13.5" customHeight="1" x14ac:dyDescent="0.2">
      <c r="B79" s="38"/>
      <c r="C79" s="43">
        <f t="shared" si="0"/>
        <v>0</v>
      </c>
      <c r="D79" s="143"/>
      <c r="E79" s="134">
        <f t="shared" si="1"/>
        <v>0</v>
      </c>
      <c r="F79" s="95"/>
      <c r="G79" s="91" t="s">
        <v>79</v>
      </c>
      <c r="H79" s="91"/>
      <c r="I79" s="92"/>
      <c r="J79" s="89" t="s">
        <v>80</v>
      </c>
      <c r="K79" s="53"/>
      <c r="L79" s="26">
        <v>6.1</v>
      </c>
      <c r="M79" s="113"/>
      <c r="N79" s="17">
        <f t="shared" si="15"/>
        <v>0</v>
      </c>
      <c r="O79" s="119">
        <f t="shared" si="14"/>
        <v>0</v>
      </c>
      <c r="P79" s="119">
        <f t="shared" si="5"/>
        <v>0</v>
      </c>
    </row>
    <row r="80" spans="2:16" s="3" customFormat="1" ht="13.5" customHeight="1" x14ac:dyDescent="0.2">
      <c r="B80" s="38"/>
      <c r="C80" s="43">
        <f t="shared" si="0"/>
        <v>0</v>
      </c>
      <c r="D80" s="143"/>
      <c r="E80" s="134">
        <f t="shared" si="1"/>
        <v>0</v>
      </c>
      <c r="F80" s="84"/>
      <c r="G80" s="78" t="s">
        <v>81</v>
      </c>
      <c r="H80" s="78"/>
      <c r="I80" s="79"/>
      <c r="J80" s="89" t="s">
        <v>82</v>
      </c>
      <c r="K80" s="53"/>
      <c r="L80" s="26">
        <v>6.1</v>
      </c>
      <c r="M80" s="113"/>
      <c r="N80" s="17">
        <f t="shared" si="15"/>
        <v>0</v>
      </c>
      <c r="O80" s="119">
        <f t="shared" si="14"/>
        <v>0</v>
      </c>
      <c r="P80" s="119">
        <f t="shared" si="5"/>
        <v>0</v>
      </c>
    </row>
    <row r="81" spans="2:16" s="3" customFormat="1" ht="13.5" customHeight="1" x14ac:dyDescent="0.2">
      <c r="B81" s="38"/>
      <c r="C81" s="43">
        <f t="shared" si="0"/>
        <v>0</v>
      </c>
      <c r="D81" s="145"/>
      <c r="E81" s="134">
        <f t="shared" si="1"/>
        <v>0</v>
      </c>
      <c r="F81" s="83"/>
      <c r="G81" s="83" t="s">
        <v>83</v>
      </c>
      <c r="H81" s="93"/>
      <c r="I81" s="94"/>
      <c r="J81" s="33" t="s">
        <v>84</v>
      </c>
      <c r="K81" s="53"/>
      <c r="L81" s="26">
        <v>6.1</v>
      </c>
      <c r="M81" s="113"/>
      <c r="N81" s="17">
        <f t="shared" si="15"/>
        <v>0</v>
      </c>
      <c r="O81" s="119">
        <f t="shared" si="14"/>
        <v>0</v>
      </c>
      <c r="P81" s="119">
        <f t="shared" si="5"/>
        <v>0</v>
      </c>
    </row>
    <row r="82" spans="2:16" s="3" customFormat="1" ht="13.5" customHeight="1" x14ac:dyDescent="0.25">
      <c r="B82" s="38">
        <f>IF(H$18=TRUE,0,D$12)</f>
        <v>0</v>
      </c>
      <c r="C82" s="43">
        <f t="shared" si="0"/>
        <v>0</v>
      </c>
      <c r="D82" s="145"/>
      <c r="E82" s="134">
        <f t="shared" si="1"/>
        <v>0</v>
      </c>
      <c r="F82" s="153" t="s">
        <v>85</v>
      </c>
      <c r="G82" s="154"/>
      <c r="H82" s="154"/>
      <c r="I82" s="155"/>
      <c r="J82" s="33" t="s">
        <v>86</v>
      </c>
      <c r="K82" s="52" t="s">
        <v>41</v>
      </c>
      <c r="L82" s="26">
        <v>3</v>
      </c>
      <c r="M82" s="113"/>
      <c r="N82" s="17">
        <f t="shared" si="15"/>
        <v>0</v>
      </c>
      <c r="O82" s="119">
        <f t="shared" si="14"/>
        <v>0</v>
      </c>
      <c r="P82" s="119">
        <f t="shared" si="5"/>
        <v>0</v>
      </c>
    </row>
    <row r="83" spans="2:16" s="3" customFormat="1" ht="13.5" customHeight="1" x14ac:dyDescent="0.25">
      <c r="B83" s="38">
        <f>IF(H$18=TRUE,0,D$12)</f>
        <v>0</v>
      </c>
      <c r="C83" s="43">
        <f t="shared" si="0"/>
        <v>0</v>
      </c>
      <c r="D83" s="145"/>
      <c r="E83" s="134">
        <f t="shared" si="1"/>
        <v>0</v>
      </c>
      <c r="F83" s="153" t="s">
        <v>87</v>
      </c>
      <c r="G83" s="154"/>
      <c r="H83" s="154"/>
      <c r="I83" s="155"/>
      <c r="J83" s="33" t="s">
        <v>88</v>
      </c>
      <c r="K83" s="52" t="s">
        <v>41</v>
      </c>
      <c r="L83" s="26">
        <v>3</v>
      </c>
      <c r="M83" s="113"/>
      <c r="N83" s="17">
        <f t="shared" si="15"/>
        <v>0</v>
      </c>
      <c r="O83" s="119">
        <f t="shared" si="14"/>
        <v>0</v>
      </c>
      <c r="P83" s="119">
        <f t="shared" si="5"/>
        <v>0</v>
      </c>
    </row>
    <row r="84" spans="2:16" s="3" customFormat="1" ht="13.5" customHeight="1" x14ac:dyDescent="0.25">
      <c r="B84" s="38">
        <f>IF(H$18=TRUE,0,D$12)</f>
        <v>0</v>
      </c>
      <c r="C84" s="43">
        <f t="shared" si="0"/>
        <v>0</v>
      </c>
      <c r="D84" s="145"/>
      <c r="E84" s="134">
        <f t="shared" si="1"/>
        <v>0</v>
      </c>
      <c r="F84" s="153" t="s">
        <v>89</v>
      </c>
      <c r="G84" s="154"/>
      <c r="H84" s="154"/>
      <c r="I84" s="155"/>
      <c r="J84" s="33" t="s">
        <v>90</v>
      </c>
      <c r="K84" s="52" t="s">
        <v>41</v>
      </c>
      <c r="L84" s="26">
        <v>3</v>
      </c>
      <c r="M84" s="113"/>
      <c r="N84" s="17">
        <f t="shared" si="15"/>
        <v>0</v>
      </c>
      <c r="O84" s="119">
        <f t="shared" ref="O84:O96" si="16">L84*E84-N84</f>
        <v>0</v>
      </c>
      <c r="P84" s="119">
        <f t="shared" si="5"/>
        <v>0</v>
      </c>
    </row>
    <row r="85" spans="2:16" s="3" customFormat="1" ht="13.5" customHeight="1" x14ac:dyDescent="0.2">
      <c r="B85" s="16"/>
      <c r="C85" s="43">
        <f t="shared" si="0"/>
        <v>0</v>
      </c>
      <c r="D85" s="144"/>
      <c r="E85" s="134"/>
      <c r="F85" s="28" t="s">
        <v>44</v>
      </c>
      <c r="G85" s="28"/>
      <c r="H85" s="21"/>
      <c r="I85" s="22"/>
      <c r="J85" s="31"/>
      <c r="K85" s="53"/>
      <c r="L85" s="17"/>
      <c r="M85" s="105"/>
      <c r="N85" s="17">
        <f>L85*C85</f>
        <v>0</v>
      </c>
      <c r="O85" s="119"/>
      <c r="P85" s="119">
        <f t="shared" si="5"/>
        <v>0</v>
      </c>
    </row>
    <row r="86" spans="2:16" s="3" customFormat="1" ht="13.5" customHeight="1" x14ac:dyDescent="0.2">
      <c r="B86" s="38">
        <f t="shared" ref="B86:B97" si="17">IF(O$18=TRUE,0,K$12)</f>
        <v>0</v>
      </c>
      <c r="C86" s="43">
        <f t="shared" si="0"/>
        <v>0</v>
      </c>
      <c r="D86" s="43"/>
      <c r="E86" s="134">
        <f t="shared" si="1"/>
        <v>0</v>
      </c>
      <c r="F86" s="153" t="s">
        <v>91</v>
      </c>
      <c r="G86" s="154"/>
      <c r="H86" s="154"/>
      <c r="I86" s="155"/>
      <c r="J86" s="31" t="s">
        <v>92</v>
      </c>
      <c r="K86" s="96" t="s">
        <v>47</v>
      </c>
      <c r="L86" s="17">
        <v>47.2</v>
      </c>
      <c r="M86" s="105">
        <v>0.5</v>
      </c>
      <c r="N86" s="17">
        <f t="shared" si="15"/>
        <v>0</v>
      </c>
      <c r="O86" s="119">
        <f t="shared" si="16"/>
        <v>0</v>
      </c>
      <c r="P86" s="119">
        <f t="shared" si="5"/>
        <v>0</v>
      </c>
    </row>
    <row r="87" spans="2:16" s="3" customFormat="1" ht="13.5" customHeight="1" x14ac:dyDescent="0.2">
      <c r="B87" s="38">
        <f t="shared" si="17"/>
        <v>0</v>
      </c>
      <c r="C87" s="43">
        <f t="shared" si="0"/>
        <v>0</v>
      </c>
      <c r="D87" s="43"/>
      <c r="E87" s="134">
        <f t="shared" si="1"/>
        <v>0</v>
      </c>
      <c r="F87" s="153" t="s">
        <v>93</v>
      </c>
      <c r="G87" s="154"/>
      <c r="H87" s="154"/>
      <c r="I87" s="155"/>
      <c r="J87" s="31" t="s">
        <v>94</v>
      </c>
      <c r="K87" s="96" t="s">
        <v>47</v>
      </c>
      <c r="L87" s="17">
        <v>47.2</v>
      </c>
      <c r="M87" s="105">
        <v>0.5</v>
      </c>
      <c r="N87" s="17">
        <f t="shared" si="15"/>
        <v>0</v>
      </c>
      <c r="O87" s="119">
        <f t="shared" si="16"/>
        <v>0</v>
      </c>
      <c r="P87" s="119">
        <f t="shared" si="5"/>
        <v>0</v>
      </c>
    </row>
    <row r="88" spans="2:16" s="3" customFormat="1" ht="13.5" customHeight="1" x14ac:dyDescent="0.2">
      <c r="B88" s="38">
        <f t="shared" si="17"/>
        <v>0</v>
      </c>
      <c r="C88" s="43">
        <f t="shared" si="0"/>
        <v>0</v>
      </c>
      <c r="D88" s="43"/>
      <c r="E88" s="134">
        <f t="shared" si="1"/>
        <v>0</v>
      </c>
      <c r="F88" s="153" t="s">
        <v>95</v>
      </c>
      <c r="G88" s="154"/>
      <c r="H88" s="154"/>
      <c r="I88" s="155"/>
      <c r="J88" s="31" t="s">
        <v>96</v>
      </c>
      <c r="K88" s="96" t="s">
        <v>47</v>
      </c>
      <c r="L88" s="17">
        <v>47.2</v>
      </c>
      <c r="M88" s="105">
        <v>0.5</v>
      </c>
      <c r="N88" s="17">
        <f t="shared" si="15"/>
        <v>0</v>
      </c>
      <c r="O88" s="119">
        <f t="shared" si="16"/>
        <v>0</v>
      </c>
      <c r="P88" s="119">
        <f t="shared" si="5"/>
        <v>0</v>
      </c>
    </row>
    <row r="89" spans="2:16" s="3" customFormat="1" ht="13.5" customHeight="1" x14ac:dyDescent="0.2">
      <c r="B89" s="38">
        <f t="shared" si="17"/>
        <v>0</v>
      </c>
      <c r="C89" s="43">
        <f t="shared" si="0"/>
        <v>0</v>
      </c>
      <c r="D89" s="43"/>
      <c r="E89" s="134">
        <f t="shared" si="1"/>
        <v>0</v>
      </c>
      <c r="F89" s="153" t="s">
        <v>97</v>
      </c>
      <c r="G89" s="154"/>
      <c r="H89" s="154"/>
      <c r="I89" s="155"/>
      <c r="J89" s="31" t="s">
        <v>98</v>
      </c>
      <c r="K89" s="96" t="s">
        <v>47</v>
      </c>
      <c r="L89" s="17">
        <v>47.2</v>
      </c>
      <c r="M89" s="105">
        <v>0.5</v>
      </c>
      <c r="N89" s="17">
        <f t="shared" si="15"/>
        <v>0</v>
      </c>
      <c r="O89" s="119">
        <f t="shared" si="16"/>
        <v>0</v>
      </c>
      <c r="P89" s="119">
        <f t="shared" si="5"/>
        <v>0</v>
      </c>
    </row>
    <row r="90" spans="2:16" s="3" customFormat="1" ht="13.5" customHeight="1" x14ac:dyDescent="0.2">
      <c r="B90" s="38">
        <f t="shared" si="17"/>
        <v>0</v>
      </c>
      <c r="C90" s="43">
        <f t="shared" si="0"/>
        <v>0</v>
      </c>
      <c r="D90" s="43"/>
      <c r="E90" s="134">
        <f t="shared" si="1"/>
        <v>0</v>
      </c>
      <c r="F90" s="153" t="s">
        <v>99</v>
      </c>
      <c r="G90" s="154"/>
      <c r="H90" s="154"/>
      <c r="I90" s="155"/>
      <c r="J90" s="31" t="s">
        <v>100</v>
      </c>
      <c r="K90" s="96" t="s">
        <v>47</v>
      </c>
      <c r="L90" s="17">
        <v>47.2</v>
      </c>
      <c r="M90" s="105">
        <v>0.5</v>
      </c>
      <c r="N90" s="17">
        <f t="shared" si="15"/>
        <v>0</v>
      </c>
      <c r="O90" s="119">
        <f t="shared" si="16"/>
        <v>0</v>
      </c>
      <c r="P90" s="119">
        <f t="shared" si="5"/>
        <v>0</v>
      </c>
    </row>
    <row r="91" spans="2:16" s="3" customFormat="1" ht="13.5" customHeight="1" x14ac:dyDescent="0.2">
      <c r="B91" s="38">
        <f t="shared" si="17"/>
        <v>0</v>
      </c>
      <c r="C91" s="43">
        <f t="shared" si="0"/>
        <v>0</v>
      </c>
      <c r="D91" s="43"/>
      <c r="E91" s="134">
        <f t="shared" si="1"/>
        <v>0</v>
      </c>
      <c r="F91" s="153" t="s">
        <v>101</v>
      </c>
      <c r="G91" s="154"/>
      <c r="H91" s="154"/>
      <c r="I91" s="155"/>
      <c r="J91" s="31" t="s">
        <v>102</v>
      </c>
      <c r="K91" s="96" t="s">
        <v>47</v>
      </c>
      <c r="L91" s="17">
        <v>47.2</v>
      </c>
      <c r="M91" s="105">
        <v>0.5</v>
      </c>
      <c r="N91" s="17">
        <f t="shared" si="15"/>
        <v>0</v>
      </c>
      <c r="O91" s="119">
        <f t="shared" si="16"/>
        <v>0</v>
      </c>
      <c r="P91" s="119">
        <f t="shared" si="5"/>
        <v>0</v>
      </c>
    </row>
    <row r="92" spans="2:16" s="3" customFormat="1" ht="13.5" customHeight="1" x14ac:dyDescent="0.2">
      <c r="B92" s="38">
        <f>IF(O$18=TRUE,0,K$12)</f>
        <v>0</v>
      </c>
      <c r="C92" s="43">
        <f t="shared" si="0"/>
        <v>0</v>
      </c>
      <c r="D92" s="43"/>
      <c r="E92" s="134">
        <f t="shared" si="1"/>
        <v>0</v>
      </c>
      <c r="F92" s="153" t="s">
        <v>103</v>
      </c>
      <c r="G92" s="154"/>
      <c r="H92" s="154"/>
      <c r="I92" s="155"/>
      <c r="J92" s="31" t="s">
        <v>104</v>
      </c>
      <c r="K92" s="96" t="s">
        <v>47</v>
      </c>
      <c r="L92" s="17">
        <v>18.850000000000001</v>
      </c>
      <c r="M92" s="105">
        <v>0.5</v>
      </c>
      <c r="N92" s="17">
        <f t="shared" si="15"/>
        <v>0</v>
      </c>
      <c r="O92" s="119">
        <f t="shared" si="16"/>
        <v>0</v>
      </c>
      <c r="P92" s="119">
        <f t="shared" si="5"/>
        <v>0</v>
      </c>
    </row>
    <row r="93" spans="2:16" s="3" customFormat="1" ht="13.5" customHeight="1" x14ac:dyDescent="0.2">
      <c r="B93" s="38">
        <f t="shared" si="17"/>
        <v>0</v>
      </c>
      <c r="C93" s="43">
        <f t="shared" si="0"/>
        <v>0</v>
      </c>
      <c r="D93" s="43"/>
      <c r="E93" s="134">
        <f t="shared" si="1"/>
        <v>0</v>
      </c>
      <c r="F93" s="153" t="s">
        <v>105</v>
      </c>
      <c r="G93" s="154"/>
      <c r="H93" s="154"/>
      <c r="I93" s="155"/>
      <c r="J93" s="31" t="s">
        <v>106</v>
      </c>
      <c r="K93" s="96" t="s">
        <v>47</v>
      </c>
      <c r="L93" s="17">
        <v>18.850000000000001</v>
      </c>
      <c r="M93" s="105">
        <v>0.5</v>
      </c>
      <c r="N93" s="17">
        <f t="shared" si="15"/>
        <v>0</v>
      </c>
      <c r="O93" s="119">
        <f t="shared" si="16"/>
        <v>0</v>
      </c>
      <c r="P93" s="119">
        <f t="shared" si="5"/>
        <v>0</v>
      </c>
    </row>
    <row r="94" spans="2:16" s="3" customFormat="1" ht="13.5" customHeight="1" x14ac:dyDescent="0.2">
      <c r="B94" s="38">
        <f t="shared" si="17"/>
        <v>0</v>
      </c>
      <c r="C94" s="43">
        <f t="shared" si="0"/>
        <v>0</v>
      </c>
      <c r="D94" s="43"/>
      <c r="E94" s="134">
        <f t="shared" si="1"/>
        <v>0</v>
      </c>
      <c r="F94" s="153" t="s">
        <v>107</v>
      </c>
      <c r="G94" s="154"/>
      <c r="H94" s="154"/>
      <c r="I94" s="155"/>
      <c r="J94" s="31" t="s">
        <v>108</v>
      </c>
      <c r="K94" s="96" t="s">
        <v>47</v>
      </c>
      <c r="L94" s="17">
        <v>18.850000000000001</v>
      </c>
      <c r="M94" s="105">
        <v>0.5</v>
      </c>
      <c r="N94" s="17">
        <f t="shared" si="15"/>
        <v>0</v>
      </c>
      <c r="O94" s="119">
        <f t="shared" si="16"/>
        <v>0</v>
      </c>
      <c r="P94" s="119">
        <f t="shared" si="5"/>
        <v>0</v>
      </c>
    </row>
    <row r="95" spans="2:16" s="3" customFormat="1" ht="13.5" customHeight="1" x14ac:dyDescent="0.2">
      <c r="B95" s="38">
        <f t="shared" si="17"/>
        <v>0</v>
      </c>
      <c r="C95" s="43">
        <f t="shared" si="0"/>
        <v>0</v>
      </c>
      <c r="D95" s="43"/>
      <c r="E95" s="134">
        <f t="shared" si="1"/>
        <v>0</v>
      </c>
      <c r="F95" s="153" t="s">
        <v>109</v>
      </c>
      <c r="G95" s="154"/>
      <c r="H95" s="154"/>
      <c r="I95" s="155"/>
      <c r="J95" s="31" t="s">
        <v>110</v>
      </c>
      <c r="K95" s="96" t="s">
        <v>47</v>
      </c>
      <c r="L95" s="17">
        <v>18.850000000000001</v>
      </c>
      <c r="M95" s="105">
        <v>0.5</v>
      </c>
      <c r="N95" s="17">
        <f t="shared" si="15"/>
        <v>0</v>
      </c>
      <c r="O95" s="119">
        <f t="shared" si="16"/>
        <v>0</v>
      </c>
      <c r="P95" s="119">
        <f t="shared" si="5"/>
        <v>0</v>
      </c>
    </row>
    <row r="96" spans="2:16" s="3" customFormat="1" ht="13.5" customHeight="1" x14ac:dyDescent="0.2">
      <c r="B96" s="38">
        <f t="shared" si="17"/>
        <v>0</v>
      </c>
      <c r="C96" s="43">
        <f t="shared" si="0"/>
        <v>0</v>
      </c>
      <c r="D96" s="43"/>
      <c r="E96" s="134">
        <f t="shared" si="1"/>
        <v>0</v>
      </c>
      <c r="F96" s="153" t="s">
        <v>111</v>
      </c>
      <c r="G96" s="154"/>
      <c r="H96" s="154"/>
      <c r="I96" s="155"/>
      <c r="J96" s="31" t="s">
        <v>112</v>
      </c>
      <c r="K96" s="96" t="s">
        <v>47</v>
      </c>
      <c r="L96" s="17">
        <v>18.850000000000001</v>
      </c>
      <c r="M96" s="105">
        <v>0.5</v>
      </c>
      <c r="N96" s="17">
        <f t="shared" si="15"/>
        <v>0</v>
      </c>
      <c r="O96" s="119">
        <f t="shared" si="16"/>
        <v>0</v>
      </c>
      <c r="P96" s="119">
        <f t="shared" si="5"/>
        <v>0</v>
      </c>
    </row>
    <row r="97" spans="2:16" s="3" customFormat="1" ht="13.5" customHeight="1" x14ac:dyDescent="0.2">
      <c r="B97" s="38">
        <f t="shared" si="17"/>
        <v>0</v>
      </c>
      <c r="C97" s="43">
        <f t="shared" si="0"/>
        <v>0</v>
      </c>
      <c r="D97" s="43"/>
      <c r="E97" s="134">
        <f t="shared" si="1"/>
        <v>0</v>
      </c>
      <c r="F97" s="153" t="s">
        <v>113</v>
      </c>
      <c r="G97" s="154"/>
      <c r="H97" s="154"/>
      <c r="I97" s="155"/>
      <c r="J97" s="31" t="s">
        <v>114</v>
      </c>
      <c r="K97" s="96" t="s">
        <v>47</v>
      </c>
      <c r="L97" s="17">
        <v>18.850000000000001</v>
      </c>
      <c r="M97" s="105">
        <v>0.5</v>
      </c>
      <c r="N97" s="17">
        <f t="shared" si="15"/>
        <v>0</v>
      </c>
      <c r="O97" s="119">
        <f>L97*E97-N97</f>
        <v>0</v>
      </c>
      <c r="P97" s="119">
        <f t="shared" si="5"/>
        <v>0</v>
      </c>
    </row>
    <row r="98" spans="2:16" s="3" customFormat="1" ht="13.5" customHeight="1" x14ac:dyDescent="0.2">
      <c r="B98" s="16"/>
      <c r="C98" s="43">
        <f t="shared" si="0"/>
        <v>0</v>
      </c>
      <c r="D98" s="144"/>
      <c r="E98" s="134"/>
      <c r="F98" s="28" t="s">
        <v>62</v>
      </c>
      <c r="G98" s="28"/>
      <c r="H98" s="21"/>
      <c r="I98" s="22"/>
      <c r="J98" s="31"/>
      <c r="K98" s="53"/>
      <c r="L98" s="17">
        <v>0</v>
      </c>
      <c r="M98" s="105"/>
      <c r="N98" s="17"/>
      <c r="O98" s="119"/>
      <c r="P98" s="119">
        <f t="shared" si="5"/>
        <v>0</v>
      </c>
    </row>
    <row r="99" spans="2:16" s="3" customFormat="1" ht="13.5" customHeight="1" x14ac:dyDescent="0.2">
      <c r="B99" s="38">
        <f>$K$12</f>
        <v>0</v>
      </c>
      <c r="C99" s="43">
        <f t="shared" si="0"/>
        <v>0</v>
      </c>
      <c r="D99" s="43"/>
      <c r="E99" s="134">
        <f t="shared" si="1"/>
        <v>0</v>
      </c>
      <c r="F99" s="20" t="s">
        <v>115</v>
      </c>
      <c r="G99" s="20"/>
      <c r="H99" s="21"/>
      <c r="I99" s="22"/>
      <c r="J99" s="31" t="s">
        <v>116</v>
      </c>
      <c r="K99" s="53"/>
      <c r="L99" s="58">
        <v>129</v>
      </c>
      <c r="M99" s="105">
        <v>0.5</v>
      </c>
      <c r="N99" s="17">
        <f t="shared" si="15"/>
        <v>0</v>
      </c>
      <c r="O99" s="119">
        <f>L99*E99-N99</f>
        <v>0</v>
      </c>
      <c r="P99" s="119">
        <f t="shared" si="5"/>
        <v>0</v>
      </c>
    </row>
    <row r="100" spans="2:16" s="3" customFormat="1" ht="13.5" customHeight="1" x14ac:dyDescent="0.2">
      <c r="B100" s="38"/>
      <c r="C100" s="43">
        <f t="shared" si="0"/>
        <v>0</v>
      </c>
      <c r="D100" s="145"/>
      <c r="E100" s="134"/>
      <c r="F100" s="20"/>
      <c r="G100" s="21"/>
      <c r="H100" s="21"/>
      <c r="I100" s="22"/>
      <c r="J100" s="31"/>
      <c r="K100" s="53"/>
      <c r="L100" s="58"/>
      <c r="M100" s="105"/>
      <c r="N100" s="17"/>
    </row>
    <row r="101" spans="2:16" x14ac:dyDescent="0.25">
      <c r="C101" s="133"/>
      <c r="D101" s="133"/>
      <c r="E101" s="133"/>
      <c r="F101" s="115" t="s">
        <v>117</v>
      </c>
      <c r="G101" s="34"/>
      <c r="H101" s="116"/>
      <c r="I101" s="35"/>
      <c r="J101" s="36"/>
      <c r="K101" s="37"/>
      <c r="L101" s="37"/>
      <c r="M101" s="37"/>
      <c r="N101" s="117">
        <f>SUM(N42:N99)</f>
        <v>0</v>
      </c>
    </row>
    <row r="102" spans="2:16" x14ac:dyDescent="0.25">
      <c r="F102" s="34" t="s">
        <v>118</v>
      </c>
      <c r="G102" s="34"/>
      <c r="H102" s="116"/>
      <c r="I102" s="35"/>
      <c r="J102" s="36"/>
      <c r="K102" s="37"/>
      <c r="L102" s="37"/>
      <c r="M102" s="37"/>
      <c r="N102" s="117">
        <f>SUM(N73:N84,N49:N57)</f>
        <v>0</v>
      </c>
    </row>
    <row r="103" spans="2:16" x14ac:dyDescent="0.25">
      <c r="F103" s="34" t="s">
        <v>119</v>
      </c>
      <c r="G103" s="34"/>
      <c r="H103" s="116"/>
      <c r="I103" s="35"/>
      <c r="J103" s="36"/>
      <c r="K103" s="37"/>
      <c r="L103" s="37"/>
      <c r="M103" s="37"/>
      <c r="N103" s="117">
        <f>SUM(P41:P100)+SUM(O41:O100)</f>
        <v>0</v>
      </c>
    </row>
    <row r="104" spans="2:16" x14ac:dyDescent="0.25">
      <c r="G104" s="3"/>
      <c r="H104" s="3"/>
      <c r="I104" s="3"/>
      <c r="J104" s="3"/>
      <c r="K104" s="12"/>
      <c r="L104" s="12"/>
      <c r="M104" s="12"/>
      <c r="N104" s="3"/>
    </row>
    <row r="105" spans="2:16" x14ac:dyDescent="0.25">
      <c r="G105" s="3"/>
      <c r="H105" s="3"/>
      <c r="I105" s="3"/>
      <c r="J105" s="3"/>
      <c r="K105" s="12"/>
      <c r="L105" s="12"/>
      <c r="M105" s="12"/>
      <c r="N105" s="3"/>
    </row>
    <row r="106" spans="2:16" ht="48" customHeight="1" x14ac:dyDescent="0.25">
      <c r="D106" s="156" t="s">
        <v>171</v>
      </c>
      <c r="E106" s="156"/>
      <c r="F106" s="156"/>
      <c r="G106" s="156"/>
      <c r="H106" s="156"/>
      <c r="I106" s="156"/>
      <c r="J106" s="156"/>
      <c r="K106" s="156"/>
      <c r="L106" s="156"/>
      <c r="M106" s="156"/>
      <c r="N106" s="156"/>
    </row>
    <row r="107" spans="2:16" x14ac:dyDescent="0.25">
      <c r="G107" s="3"/>
      <c r="H107" s="3"/>
      <c r="I107" s="3"/>
      <c r="J107" s="3"/>
      <c r="K107" s="12"/>
      <c r="L107" s="12"/>
      <c r="M107" s="12"/>
      <c r="N107" s="3"/>
    </row>
    <row r="108" spans="2:16" ht="75" customHeight="1" x14ac:dyDescent="0.25">
      <c r="D108" s="138"/>
      <c r="E108" s="126" t="s">
        <v>155</v>
      </c>
      <c r="F108" s="138"/>
      <c r="G108" s="138"/>
      <c r="H108" s="138"/>
      <c r="I108" s="138"/>
      <c r="J108" s="3"/>
      <c r="K108" s="12"/>
      <c r="L108" s="12"/>
      <c r="M108" s="12"/>
      <c r="N108" s="3"/>
    </row>
    <row r="109" spans="2:16" x14ac:dyDescent="0.25">
      <c r="D109" s="138"/>
      <c r="E109" s="138"/>
      <c r="F109" s="138"/>
      <c r="G109" s="138"/>
      <c r="H109" s="138"/>
      <c r="I109" s="138"/>
      <c r="J109" s="3"/>
      <c r="K109" s="12"/>
      <c r="L109" s="12"/>
      <c r="M109" s="12"/>
      <c r="N109" s="3"/>
    </row>
    <row r="110" spans="2:16" ht="15" customHeight="1" x14ac:dyDescent="0.25">
      <c r="F110" s="140" t="s">
        <v>156</v>
      </c>
      <c r="G110" s="23"/>
      <c r="H110" s="24"/>
      <c r="I110" s="25"/>
      <c r="J110" s="3"/>
      <c r="K110" s="12"/>
      <c r="L110" s="12"/>
      <c r="M110" s="12"/>
      <c r="N110" s="3"/>
    </row>
    <row r="111" spans="2:16" ht="15" customHeight="1" x14ac:dyDescent="0.25">
      <c r="E111" s="146"/>
      <c r="F111" s="141" t="s">
        <v>140</v>
      </c>
      <c r="G111" s="86"/>
      <c r="H111" s="21"/>
      <c r="I111" s="142"/>
      <c r="J111" s="3"/>
      <c r="K111" s="12"/>
      <c r="L111" s="12"/>
      <c r="M111" s="12"/>
      <c r="N111" s="3"/>
    </row>
    <row r="112" spans="2:16" ht="15" customHeight="1" x14ac:dyDescent="0.25">
      <c r="E112" s="146"/>
      <c r="F112" s="141" t="s">
        <v>141</v>
      </c>
      <c r="G112" s="86"/>
      <c r="H112" s="21"/>
      <c r="I112" s="142"/>
      <c r="J112" s="3"/>
      <c r="K112" s="12"/>
      <c r="L112" s="12"/>
      <c r="M112" s="12"/>
      <c r="N112" s="3"/>
    </row>
    <row r="113" spans="1:18" ht="15" customHeight="1" x14ac:dyDescent="0.25">
      <c r="E113" s="146"/>
      <c r="F113" s="141" t="s">
        <v>142</v>
      </c>
      <c r="G113" s="86"/>
      <c r="H113" s="21"/>
      <c r="I113" s="142"/>
      <c r="J113" s="3"/>
      <c r="K113" s="12"/>
      <c r="L113" s="12"/>
      <c r="M113" s="12"/>
      <c r="N113" s="3"/>
    </row>
    <row r="114" spans="1:18" ht="15" customHeight="1" x14ac:dyDescent="0.25">
      <c r="E114" s="146"/>
      <c r="F114" s="141" t="s">
        <v>143</v>
      </c>
      <c r="G114" s="86"/>
      <c r="H114" s="21"/>
      <c r="I114" s="142"/>
      <c r="J114" s="3"/>
      <c r="K114" s="12"/>
      <c r="L114" s="12"/>
      <c r="M114" s="12"/>
      <c r="N114" s="3"/>
    </row>
    <row r="115" spans="1:18" ht="15" customHeight="1" x14ac:dyDescent="0.25">
      <c r="E115" s="146"/>
      <c r="F115" s="141" t="s">
        <v>144</v>
      </c>
      <c r="G115" s="86"/>
      <c r="H115" s="21"/>
      <c r="I115" s="142"/>
      <c r="J115" s="3"/>
      <c r="K115" s="12"/>
      <c r="L115" s="12"/>
      <c r="M115" s="12"/>
      <c r="N115" s="3"/>
    </row>
    <row r="116" spans="1:18" ht="15" customHeight="1" x14ac:dyDescent="0.25">
      <c r="E116" s="146"/>
      <c r="F116" s="141" t="s">
        <v>145</v>
      </c>
      <c r="G116" s="86"/>
      <c r="H116" s="21"/>
      <c r="I116" s="142"/>
      <c r="J116" s="3"/>
      <c r="K116" s="12"/>
      <c r="L116" s="12"/>
      <c r="M116" s="12"/>
      <c r="N116" s="3"/>
    </row>
    <row r="117" spans="1:18" ht="15" customHeight="1" x14ac:dyDescent="0.25">
      <c r="F117" s="140" t="s">
        <v>157</v>
      </c>
      <c r="G117" s="23"/>
      <c r="H117" s="24"/>
      <c r="I117" s="25"/>
      <c r="J117" s="3"/>
      <c r="K117" s="12"/>
      <c r="L117" s="12"/>
      <c r="M117" s="12"/>
      <c r="N117" s="3"/>
    </row>
    <row r="118" spans="1:18" ht="15" customHeight="1" x14ac:dyDescent="0.25">
      <c r="E118" s="146"/>
      <c r="F118" s="141" t="s">
        <v>146</v>
      </c>
      <c r="G118" s="86"/>
      <c r="H118" s="21"/>
      <c r="I118" s="142"/>
      <c r="J118" s="3"/>
      <c r="K118" s="12"/>
      <c r="L118" s="12"/>
      <c r="M118" s="12"/>
      <c r="N118" s="3"/>
    </row>
    <row r="119" spans="1:18" ht="15" customHeight="1" x14ac:dyDescent="0.25">
      <c r="E119" s="146"/>
      <c r="F119" s="141" t="s">
        <v>147</v>
      </c>
      <c r="G119" s="86"/>
      <c r="H119" s="21"/>
      <c r="I119" s="142"/>
      <c r="J119" s="3"/>
      <c r="K119" s="12"/>
      <c r="L119" s="12"/>
      <c r="M119" s="12"/>
      <c r="N119" s="3"/>
    </row>
    <row r="120" spans="1:18" ht="15" customHeight="1" x14ac:dyDescent="0.25">
      <c r="E120" s="146"/>
      <c r="F120" s="141" t="s">
        <v>148</v>
      </c>
      <c r="G120" s="86"/>
      <c r="H120" s="21"/>
      <c r="I120" s="142"/>
      <c r="J120" s="3"/>
      <c r="K120" s="12"/>
      <c r="L120" s="12"/>
      <c r="M120" s="12"/>
      <c r="N120" s="3"/>
    </row>
    <row r="121" spans="1:18" ht="15" customHeight="1" x14ac:dyDescent="0.25">
      <c r="E121" s="146"/>
      <c r="F121" s="141" t="s">
        <v>149</v>
      </c>
      <c r="G121" s="86"/>
      <c r="H121" s="21"/>
      <c r="I121" s="142"/>
      <c r="J121" s="3"/>
      <c r="K121" s="12"/>
      <c r="L121" s="12"/>
      <c r="M121" s="12"/>
      <c r="N121" s="3"/>
    </row>
    <row r="122" spans="1:18" ht="15" customHeight="1" x14ac:dyDescent="0.25">
      <c r="E122" s="146"/>
      <c r="F122" s="141" t="s">
        <v>150</v>
      </c>
      <c r="G122" s="86"/>
      <c r="H122" s="21"/>
      <c r="I122" s="142"/>
      <c r="J122" s="3"/>
      <c r="K122" s="12"/>
      <c r="L122" s="12"/>
      <c r="M122" s="12"/>
      <c r="N122" s="3"/>
    </row>
    <row r="123" spans="1:18" ht="15" customHeight="1" x14ac:dyDescent="0.25">
      <c r="E123" s="146"/>
      <c r="F123" s="141" t="s">
        <v>151</v>
      </c>
      <c r="G123" s="86"/>
      <c r="H123" s="21"/>
      <c r="I123" s="142"/>
      <c r="J123" s="3"/>
      <c r="K123" s="12"/>
      <c r="L123" s="12"/>
      <c r="M123" s="12"/>
      <c r="N123" s="3"/>
    </row>
    <row r="124" spans="1:18" ht="15" customHeight="1" x14ac:dyDescent="0.25">
      <c r="E124" s="146"/>
      <c r="F124" s="141" t="s">
        <v>152</v>
      </c>
      <c r="G124" s="86"/>
      <c r="H124" s="21"/>
      <c r="I124" s="142"/>
      <c r="J124" s="3"/>
      <c r="K124" s="12"/>
      <c r="L124" s="12"/>
      <c r="M124" s="12"/>
      <c r="N124" s="3"/>
    </row>
    <row r="125" spans="1:18" ht="15" customHeight="1" x14ac:dyDescent="0.25">
      <c r="E125" s="146"/>
      <c r="F125" s="141" t="s">
        <v>153</v>
      </c>
      <c r="G125" s="86"/>
      <c r="H125" s="21"/>
      <c r="I125" s="142"/>
      <c r="J125" s="3"/>
      <c r="K125" s="12"/>
      <c r="L125" s="12"/>
      <c r="M125" s="12"/>
      <c r="N125" s="3"/>
    </row>
    <row r="126" spans="1:18" s="11" customFormat="1" ht="15" customHeight="1" x14ac:dyDescent="0.25">
      <c r="A126"/>
      <c r="B126"/>
      <c r="C126"/>
      <c r="D126"/>
      <c r="E126" s="146"/>
      <c r="F126" s="141" t="s">
        <v>154</v>
      </c>
      <c r="G126" s="86"/>
      <c r="H126" s="21"/>
      <c r="I126" s="142"/>
      <c r="J126" s="3"/>
      <c r="K126" s="12"/>
      <c r="L126" s="12"/>
      <c r="M126" s="12"/>
      <c r="N126" s="3"/>
      <c r="O126" s="11">
        <v>0.9</v>
      </c>
      <c r="R126"/>
    </row>
    <row r="127" spans="1:18" x14ac:dyDescent="0.25">
      <c r="G127" s="3"/>
      <c r="H127" s="3"/>
      <c r="I127" s="3"/>
      <c r="J127" s="3"/>
      <c r="K127" s="12"/>
      <c r="L127" s="12"/>
      <c r="M127" s="12"/>
      <c r="N127" s="3"/>
    </row>
    <row r="128" spans="1:18" x14ac:dyDescent="0.25">
      <c r="C128" s="139" t="s">
        <v>120</v>
      </c>
      <c r="D128" s="130"/>
      <c r="E128" s="130"/>
      <c r="G128" s="3"/>
      <c r="H128" s="3"/>
      <c r="I128" s="3"/>
      <c r="J128" s="3"/>
      <c r="N128" s="3"/>
    </row>
    <row r="129" spans="3:14" x14ac:dyDescent="0.25">
      <c r="C129" s="131" t="s">
        <v>121</v>
      </c>
      <c r="D129" s="131"/>
      <c r="E129" s="131"/>
      <c r="G129" s="3"/>
      <c r="H129" s="3"/>
      <c r="I129" s="3"/>
      <c r="J129" s="3"/>
      <c r="N129" s="3"/>
    </row>
    <row r="130" spans="3:14" ht="14.25" customHeight="1" x14ac:dyDescent="0.35">
      <c r="C130" s="132" t="s">
        <v>122</v>
      </c>
      <c r="D130" s="132"/>
      <c r="E130" s="132"/>
      <c r="G130" s="118"/>
      <c r="H130" s="3"/>
      <c r="I130" s="3"/>
      <c r="J130" s="3"/>
      <c r="N130" s="3"/>
    </row>
    <row r="131" spans="3:14" ht="23.25" x14ac:dyDescent="0.35">
      <c r="C131" s="132"/>
      <c r="D131" s="132"/>
      <c r="E131" s="132"/>
      <c r="G131" s="118"/>
      <c r="H131" s="3"/>
      <c r="I131" s="3"/>
      <c r="J131" s="3"/>
      <c r="N131" s="3"/>
    </row>
    <row r="132" spans="3:14" ht="23.25" x14ac:dyDescent="0.35">
      <c r="C132" s="131" t="s">
        <v>123</v>
      </c>
      <c r="D132" s="131"/>
      <c r="E132" s="131"/>
      <c r="G132" s="118"/>
      <c r="H132" s="3"/>
      <c r="I132" s="3"/>
      <c r="J132" s="3"/>
      <c r="N132" s="3"/>
    </row>
    <row r="133" spans="3:14" x14ac:dyDescent="0.25">
      <c r="H133" s="3"/>
      <c r="I133" s="3"/>
      <c r="J133" s="3"/>
      <c r="K133" s="12"/>
      <c r="L133" s="12"/>
      <c r="M133" s="12"/>
      <c r="N133" s="3"/>
    </row>
    <row r="134" spans="3:14" x14ac:dyDescent="0.25">
      <c r="F134" s="114" t="s">
        <v>27</v>
      </c>
      <c r="G134" s="3" t="s">
        <v>124</v>
      </c>
      <c r="H134" s="3"/>
      <c r="I134" s="3"/>
      <c r="J134" s="3"/>
      <c r="K134" s="12"/>
      <c r="L134" s="12"/>
      <c r="M134" s="12"/>
      <c r="N134" s="3"/>
    </row>
    <row r="135" spans="3:14" x14ac:dyDescent="0.25">
      <c r="F135" s="96" t="s">
        <v>47</v>
      </c>
      <c r="G135" s="3" t="s">
        <v>125</v>
      </c>
      <c r="H135" s="3"/>
      <c r="I135" s="3"/>
      <c r="J135" s="3"/>
      <c r="K135" s="12"/>
      <c r="L135" s="12"/>
      <c r="M135" s="12"/>
      <c r="N135" s="3"/>
    </row>
    <row r="136" spans="3:14" x14ac:dyDescent="0.25">
      <c r="F136" s="104" t="s">
        <v>41</v>
      </c>
      <c r="G136" s="3" t="s">
        <v>126</v>
      </c>
      <c r="H136" s="3"/>
      <c r="I136" s="3"/>
      <c r="J136" s="3"/>
      <c r="K136" s="12"/>
      <c r="L136" s="12"/>
      <c r="M136" s="12"/>
      <c r="N136" s="3"/>
    </row>
    <row r="137" spans="3:14" x14ac:dyDescent="0.25">
      <c r="F137" s="3"/>
      <c r="G137" s="3"/>
      <c r="H137" s="3"/>
      <c r="I137" s="3"/>
      <c r="J137" s="3"/>
      <c r="K137" s="12"/>
      <c r="L137" s="12"/>
      <c r="M137" s="12"/>
      <c r="N137" s="3"/>
    </row>
    <row r="138" spans="3:14" ht="26.25" x14ac:dyDescent="0.4">
      <c r="C138" s="59" t="s">
        <v>139</v>
      </c>
      <c r="D138" s="59"/>
      <c r="E138" s="59"/>
      <c r="F138" s="59"/>
      <c r="G138" s="60"/>
      <c r="H138" s="60"/>
      <c r="I138" s="60"/>
      <c r="J138" s="60"/>
      <c r="K138" s="60"/>
      <c r="L138" s="60"/>
      <c r="M138" s="60"/>
      <c r="N138" s="136" t="s">
        <v>170</v>
      </c>
    </row>
    <row r="139" spans="3:14" ht="26.25" x14ac:dyDescent="0.4">
      <c r="C139" s="39" t="s">
        <v>127</v>
      </c>
      <c r="D139" s="39"/>
      <c r="E139" s="39"/>
      <c r="F139" s="39"/>
      <c r="G139" s="40"/>
      <c r="H139" s="40"/>
      <c r="I139" s="40"/>
      <c r="J139" s="40"/>
      <c r="K139" s="40"/>
      <c r="L139" s="40"/>
      <c r="M139" s="40"/>
      <c r="N139" s="11"/>
    </row>
    <row r="140" spans="3:14" x14ac:dyDescent="0.25">
      <c r="C140" s="3" t="s">
        <v>128</v>
      </c>
      <c r="D140" s="3"/>
      <c r="E140" s="3"/>
      <c r="F140" s="3"/>
      <c r="G140" s="3"/>
      <c r="H140" s="3"/>
      <c r="I140" s="3"/>
      <c r="J140" s="3"/>
      <c r="K140" s="4"/>
      <c r="L140" s="4"/>
      <c r="M140" s="4"/>
      <c r="N140" s="3"/>
    </row>
    <row r="141" spans="3:14" x14ac:dyDescent="0.25">
      <c r="C141" s="3" t="s">
        <v>129</v>
      </c>
      <c r="D141" s="3"/>
      <c r="E141" s="3"/>
      <c r="F141" s="3"/>
      <c r="G141" s="3"/>
      <c r="H141" s="3"/>
      <c r="I141" s="3"/>
      <c r="J141" s="3"/>
      <c r="K141" s="4"/>
      <c r="L141" s="4"/>
      <c r="M141" s="4"/>
      <c r="N141" s="3"/>
    </row>
    <row r="142" spans="3:14" x14ac:dyDescent="0.25">
      <c r="C142" s="3"/>
      <c r="D142" s="3"/>
      <c r="E142" s="3"/>
      <c r="F142" s="3"/>
      <c r="G142" s="3"/>
      <c r="H142" s="3"/>
      <c r="I142" s="3"/>
      <c r="J142" s="3"/>
      <c r="K142" s="4"/>
      <c r="L142" s="4"/>
      <c r="M142" s="4"/>
      <c r="N142" s="3"/>
    </row>
    <row r="143" spans="3:14" x14ac:dyDescent="0.25">
      <c r="C143" s="159" t="s">
        <v>130</v>
      </c>
      <c r="D143" s="159"/>
      <c r="E143" s="159"/>
      <c r="F143" s="159"/>
      <c r="G143" s="159"/>
      <c r="H143" s="159"/>
      <c r="I143" s="159"/>
      <c r="J143" s="159"/>
      <c r="K143" s="159"/>
      <c r="L143" s="159"/>
      <c r="M143" s="159"/>
      <c r="N143" s="159"/>
    </row>
    <row r="144" spans="3:14" x14ac:dyDescent="0.25">
      <c r="H144" s="3"/>
      <c r="I144" s="3"/>
      <c r="J144" s="3"/>
      <c r="K144" s="4"/>
      <c r="L144" s="4"/>
      <c r="M144" s="4"/>
      <c r="N144" s="3"/>
    </row>
    <row r="145" spans="7:14" x14ac:dyDescent="0.25">
      <c r="H145" s="3"/>
      <c r="I145" s="3"/>
      <c r="J145" s="3"/>
      <c r="K145" s="4"/>
      <c r="L145" s="4"/>
      <c r="M145" s="4"/>
      <c r="N145" s="3"/>
    </row>
    <row r="146" spans="7:14" x14ac:dyDescent="0.25">
      <c r="H146" s="3"/>
      <c r="I146" s="3"/>
      <c r="J146" s="3"/>
      <c r="K146" s="4"/>
      <c r="L146" s="4"/>
      <c r="M146" s="4"/>
      <c r="N146" s="3"/>
    </row>
    <row r="147" spans="7:14" x14ac:dyDescent="0.25">
      <c r="G147" s="3"/>
      <c r="H147" s="3"/>
      <c r="I147" s="3"/>
      <c r="J147" s="3"/>
      <c r="K147" s="4"/>
      <c r="L147" s="4"/>
      <c r="M147" s="4"/>
      <c r="N147" s="3"/>
    </row>
    <row r="148" spans="7:14" x14ac:dyDescent="0.25">
      <c r="G148" s="3"/>
      <c r="H148" s="3"/>
      <c r="I148" s="3"/>
      <c r="J148" s="3"/>
      <c r="K148" s="4"/>
      <c r="L148" s="4"/>
      <c r="M148" s="4"/>
      <c r="N148" s="3"/>
    </row>
    <row r="149" spans="7:14" x14ac:dyDescent="0.25">
      <c r="G149" s="3"/>
      <c r="H149" s="3"/>
      <c r="I149" s="3"/>
      <c r="J149" s="3"/>
      <c r="K149" s="4"/>
      <c r="L149" s="4"/>
      <c r="M149" s="4"/>
      <c r="N149" s="3"/>
    </row>
    <row r="150" spans="7:14" x14ac:dyDescent="0.25">
      <c r="G150" s="3"/>
      <c r="H150" s="3"/>
      <c r="I150" s="3"/>
      <c r="J150" s="3"/>
      <c r="K150" s="4"/>
      <c r="L150" s="4"/>
      <c r="M150" s="4"/>
      <c r="N150" s="3"/>
    </row>
    <row r="151" spans="7:14" x14ac:dyDescent="0.25">
      <c r="G151" s="3"/>
      <c r="H151" s="3"/>
      <c r="I151" s="3"/>
      <c r="J151" s="3"/>
      <c r="K151" s="4"/>
      <c r="L151" s="4"/>
      <c r="M151" s="4"/>
      <c r="N151" s="3"/>
    </row>
    <row r="152" spans="7:14" x14ac:dyDescent="0.25">
      <c r="G152" s="3"/>
      <c r="H152" s="3"/>
      <c r="I152" s="3"/>
      <c r="J152" s="3"/>
      <c r="K152" s="4"/>
      <c r="L152" s="4"/>
      <c r="M152" s="4"/>
      <c r="N152" s="3"/>
    </row>
    <row r="153" spans="7:14" x14ac:dyDescent="0.25">
      <c r="G153" s="3"/>
      <c r="H153" s="3"/>
      <c r="I153" s="3"/>
      <c r="J153" s="3"/>
      <c r="K153" s="4"/>
      <c r="L153" s="4"/>
      <c r="M153" s="4"/>
      <c r="N153" s="3"/>
    </row>
    <row r="154" spans="7:14" x14ac:dyDescent="0.25">
      <c r="G154" s="3"/>
      <c r="H154" s="3"/>
      <c r="I154" s="3"/>
      <c r="J154" s="3"/>
      <c r="K154" s="4"/>
      <c r="L154" s="4"/>
      <c r="M154" s="4"/>
      <c r="N154" s="3"/>
    </row>
    <row r="155" spans="7:14" x14ac:dyDescent="0.25">
      <c r="G155" s="3"/>
      <c r="H155" s="3"/>
      <c r="I155" s="3"/>
      <c r="J155" s="3"/>
      <c r="K155" s="4"/>
      <c r="L155" s="4"/>
      <c r="M155" s="4"/>
      <c r="N155" s="3"/>
    </row>
    <row r="156" spans="7:14" x14ac:dyDescent="0.25">
      <c r="G156" s="3"/>
      <c r="H156" s="3"/>
      <c r="I156" s="3"/>
      <c r="J156" s="3"/>
      <c r="K156" s="4"/>
      <c r="L156" s="4"/>
      <c r="M156" s="4"/>
      <c r="N156" s="3"/>
    </row>
    <row r="157" spans="7:14" x14ac:dyDescent="0.25">
      <c r="G157" s="3"/>
      <c r="H157" s="3"/>
      <c r="I157" s="3"/>
      <c r="J157" s="3"/>
      <c r="K157" s="4"/>
      <c r="L157" s="4"/>
      <c r="M157" s="4"/>
      <c r="N157" s="3"/>
    </row>
    <row r="158" spans="7:14" x14ac:dyDescent="0.25">
      <c r="G158" s="3"/>
      <c r="H158" s="3"/>
      <c r="I158" s="3"/>
      <c r="J158" s="3"/>
      <c r="K158" s="4"/>
      <c r="L158" s="4"/>
      <c r="M158" s="4"/>
      <c r="N158" s="3"/>
    </row>
    <row r="159" spans="7:14" x14ac:dyDescent="0.25">
      <c r="G159" s="3"/>
      <c r="H159" s="3"/>
      <c r="I159" s="3"/>
      <c r="J159" s="3"/>
      <c r="K159" s="4"/>
      <c r="L159" s="4"/>
      <c r="M159" s="4"/>
      <c r="N159" s="3"/>
    </row>
    <row r="160" spans="7:14" x14ac:dyDescent="0.25">
      <c r="G160" s="3"/>
      <c r="H160" s="3"/>
      <c r="I160" s="3"/>
      <c r="J160" s="3"/>
      <c r="K160" s="4"/>
      <c r="L160" s="4"/>
      <c r="M160" s="4"/>
      <c r="N160" s="3"/>
    </row>
    <row r="161" spans="7:14" x14ac:dyDescent="0.25">
      <c r="G161" s="3"/>
      <c r="H161" s="3"/>
      <c r="I161" s="3"/>
      <c r="J161" s="3"/>
      <c r="K161" s="4"/>
      <c r="L161" s="4"/>
      <c r="M161" s="4"/>
      <c r="N161" s="3"/>
    </row>
    <row r="162" spans="7:14" x14ac:dyDescent="0.25">
      <c r="G162" s="3"/>
      <c r="H162" s="3"/>
      <c r="I162" s="3"/>
      <c r="J162" s="3"/>
      <c r="K162" s="4"/>
      <c r="L162" s="4"/>
      <c r="M162" s="4"/>
      <c r="N162" s="3"/>
    </row>
    <row r="163" spans="7:14" x14ac:dyDescent="0.25">
      <c r="G163" s="3"/>
      <c r="H163" s="3"/>
      <c r="I163" s="3"/>
      <c r="J163" s="3"/>
      <c r="K163" s="4"/>
      <c r="L163" s="4"/>
      <c r="M163" s="4"/>
      <c r="N163" s="3"/>
    </row>
    <row r="164" spans="7:14" x14ac:dyDescent="0.25">
      <c r="G164" s="3"/>
      <c r="H164" s="3"/>
      <c r="I164" s="3"/>
      <c r="J164" s="3"/>
      <c r="K164" s="4"/>
      <c r="L164" s="4"/>
      <c r="M164" s="4"/>
      <c r="N164" s="3"/>
    </row>
    <row r="165" spans="7:14" x14ac:dyDescent="0.25">
      <c r="G165" s="3"/>
      <c r="H165" s="3"/>
      <c r="I165" s="3"/>
      <c r="J165" s="3"/>
      <c r="K165" s="4"/>
      <c r="L165" s="4"/>
      <c r="M165" s="4"/>
      <c r="N165" s="3"/>
    </row>
    <row r="166" spans="7:14" x14ac:dyDescent="0.25">
      <c r="G166" s="3"/>
      <c r="H166" s="3"/>
      <c r="I166" s="3"/>
      <c r="J166" s="3"/>
      <c r="K166" s="4"/>
      <c r="L166" s="4"/>
      <c r="M166" s="4"/>
      <c r="N166" s="3"/>
    </row>
    <row r="167" spans="7:14" x14ac:dyDescent="0.25">
      <c r="G167" s="3"/>
      <c r="H167" s="3"/>
      <c r="I167" s="3"/>
      <c r="J167" s="3"/>
      <c r="K167" s="4"/>
      <c r="L167" s="4"/>
      <c r="M167" s="4"/>
      <c r="N167" s="3"/>
    </row>
    <row r="168" spans="7:14" x14ac:dyDescent="0.25">
      <c r="G168" s="3"/>
      <c r="H168" s="3"/>
      <c r="I168" s="3"/>
      <c r="J168" s="3"/>
      <c r="K168" s="4"/>
      <c r="L168" s="4"/>
      <c r="M168" s="4"/>
      <c r="N168" s="3"/>
    </row>
    <row r="169" spans="7:14" x14ac:dyDescent="0.25">
      <c r="G169" s="3"/>
      <c r="H169" s="3"/>
      <c r="I169" s="3"/>
      <c r="J169" s="3"/>
      <c r="K169" s="4"/>
      <c r="L169" s="4"/>
      <c r="M169" s="4"/>
      <c r="N169" s="3"/>
    </row>
    <row r="170" spans="7:14" x14ac:dyDescent="0.25">
      <c r="G170" s="3"/>
      <c r="H170" s="3"/>
      <c r="I170" s="3"/>
      <c r="J170" s="3"/>
      <c r="K170" s="4"/>
      <c r="L170" s="4"/>
      <c r="M170" s="4"/>
      <c r="N170" s="3"/>
    </row>
    <row r="171" spans="7:14" x14ac:dyDescent="0.25">
      <c r="G171" s="3"/>
      <c r="H171" s="3"/>
      <c r="I171" s="3"/>
      <c r="J171" s="3"/>
      <c r="K171" s="4"/>
      <c r="L171" s="4"/>
      <c r="M171" s="4"/>
      <c r="N171" s="3"/>
    </row>
    <row r="172" spans="7:14" x14ac:dyDescent="0.25">
      <c r="G172" s="3"/>
      <c r="H172" s="3"/>
      <c r="I172" s="3"/>
      <c r="J172" s="3"/>
      <c r="K172" s="4"/>
      <c r="L172" s="4"/>
      <c r="M172" s="4"/>
      <c r="N172" s="3"/>
    </row>
    <row r="173" spans="7:14" x14ac:dyDescent="0.25">
      <c r="G173" s="3"/>
      <c r="H173" s="3"/>
      <c r="I173" s="3"/>
      <c r="J173" s="3"/>
      <c r="K173" s="4"/>
      <c r="L173" s="4"/>
      <c r="M173" s="4"/>
      <c r="N173" s="3"/>
    </row>
    <row r="174" spans="7:14" x14ac:dyDescent="0.25">
      <c r="G174" s="3"/>
      <c r="H174" s="3"/>
      <c r="I174" s="3"/>
      <c r="J174" s="3"/>
      <c r="K174" s="4"/>
      <c r="L174" s="4"/>
      <c r="M174" s="4"/>
      <c r="N174" s="3"/>
    </row>
    <row r="175" spans="7:14" x14ac:dyDescent="0.25">
      <c r="G175" s="3"/>
      <c r="H175" s="3"/>
      <c r="I175" s="3"/>
      <c r="J175" s="3"/>
      <c r="K175" s="4"/>
      <c r="L175" s="4"/>
      <c r="M175" s="4"/>
      <c r="N175" s="3"/>
    </row>
    <row r="176" spans="7:14" x14ac:dyDescent="0.25">
      <c r="G176" s="3"/>
      <c r="H176" s="3"/>
      <c r="I176" s="3"/>
      <c r="J176" s="3"/>
      <c r="K176" s="4"/>
      <c r="L176" s="4"/>
      <c r="M176" s="4"/>
      <c r="N176" s="3"/>
    </row>
    <row r="177" spans="7:14" x14ac:dyDescent="0.25">
      <c r="G177" s="3"/>
      <c r="H177" s="3"/>
      <c r="I177" s="3"/>
      <c r="J177" s="3"/>
      <c r="K177" s="4"/>
      <c r="L177" s="4"/>
      <c r="M177" s="4"/>
      <c r="N177" s="3"/>
    </row>
    <row r="178" spans="7:14" x14ac:dyDescent="0.25">
      <c r="N178" s="3"/>
    </row>
    <row r="179" spans="7:14" x14ac:dyDescent="0.25">
      <c r="N179" s="3"/>
    </row>
    <row r="180" spans="7:14" x14ac:dyDescent="0.25">
      <c r="N180" s="3"/>
    </row>
    <row r="181" spans="7:14" x14ac:dyDescent="0.25">
      <c r="N181" s="3"/>
    </row>
  </sheetData>
  <sheetProtection algorithmName="SHA-512" hashValue="SASFZ9tUGC6cV9ngOSWihPanI08J8QolXeONbXGwFUU9Acn0ivhHsHa0PCuWV8mRuw1dphqZsVc73sNEV05AHw==" saltValue="ct1fbWvzr+ma3VyenQzGlw==" spinCount="100000" sheet="1" selectLockedCells="1"/>
  <sortState xmlns:xlrd2="http://schemas.microsoft.com/office/spreadsheetml/2017/richdata2" ref="G59:K62">
    <sortCondition ref="G59"/>
  </sortState>
  <mergeCells count="41">
    <mergeCell ref="F86:I86"/>
    <mergeCell ref="F87:I87"/>
    <mergeCell ref="F88:I88"/>
    <mergeCell ref="C143:N143"/>
    <mergeCell ref="G2:K2"/>
    <mergeCell ref="G3:K3"/>
    <mergeCell ref="G6:N6"/>
    <mergeCell ref="C10:G10"/>
    <mergeCell ref="C16:G16"/>
    <mergeCell ref="J16:N16"/>
    <mergeCell ref="J10:N10"/>
    <mergeCell ref="F49:I49"/>
    <mergeCell ref="F56:I56"/>
    <mergeCell ref="F57:I57"/>
    <mergeCell ref="F63:I63"/>
    <mergeCell ref="F83:I83"/>
    <mergeCell ref="F66:I66"/>
    <mergeCell ref="F64:I64"/>
    <mergeCell ref="F65:I65"/>
    <mergeCell ref="C1:N1"/>
    <mergeCell ref="C30:N30"/>
    <mergeCell ref="F59:I59"/>
    <mergeCell ref="F60:I60"/>
    <mergeCell ref="F61:I61"/>
    <mergeCell ref="C23:N23"/>
    <mergeCell ref="F95:I95"/>
    <mergeCell ref="F73:I73"/>
    <mergeCell ref="D36:N36"/>
    <mergeCell ref="C29:N29"/>
    <mergeCell ref="D106:N106"/>
    <mergeCell ref="F62:I62"/>
    <mergeCell ref="F94:I94"/>
    <mergeCell ref="F93:I93"/>
    <mergeCell ref="F92:I92"/>
    <mergeCell ref="F97:I97"/>
    <mergeCell ref="F96:I96"/>
    <mergeCell ref="F84:I84"/>
    <mergeCell ref="F82:I82"/>
    <mergeCell ref="F89:I89"/>
    <mergeCell ref="F90:I90"/>
    <mergeCell ref="F91:I91"/>
  </mergeCells>
  <conditionalFormatting sqref="C41:E41 C42:C100">
    <cfRule type="cellIs" dxfId="1" priority="2" operator="notEqual">
      <formula>B41</formula>
    </cfRule>
  </conditionalFormatting>
  <conditionalFormatting sqref="D42:D46">
    <cfRule type="cellIs" dxfId="0" priority="3" operator="notEqual">
      <formula>#REF!</formula>
    </cfRule>
  </conditionalFormatting>
  <hyperlinks>
    <hyperlink ref="C130" r:id="rId1" display="http://www.vanin.be/bingel/licenties" xr:uid="{EC1C0A44-46BA-4168-B295-69E9B6CAF875}"/>
  </hyperlinks>
  <pageMargins left="0.23622047244094491" right="0.23622047244094491" top="0.74803149606299213" bottom="0.74803149606299213" header="0.31496062992125984" footer="0.31496062992125984"/>
  <pageSetup paperSize="9" scale="65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0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17</xdr:row>
                    <xdr:rowOff>0</xdr:rowOff>
                  </from>
                  <to>
                    <xdr:col>10</xdr:col>
                    <xdr:colOff>228600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7" name="Check Box 30">
              <controlPr defaultSize="0" autoFill="0" autoLine="0" autoPict="0">
                <anchor moveWithCells="1">
                  <from>
                    <xdr:col>10</xdr:col>
                    <xdr:colOff>9525</xdr:colOff>
                    <xdr:row>16</xdr:row>
                    <xdr:rowOff>0</xdr:rowOff>
                  </from>
                  <to>
                    <xdr:col>10</xdr:col>
                    <xdr:colOff>257175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8" name="Check Box 15">
              <controlPr locked="0" defaultSize="0" autoFill="0" autoLine="0" autoPict="0">
                <anchor moveWithCells="1">
                  <from>
                    <xdr:col>3</xdr:col>
                    <xdr:colOff>228600</xdr:colOff>
                    <xdr:row>16</xdr:row>
                    <xdr:rowOff>161925</xdr:rowOff>
                  </from>
                  <to>
                    <xdr:col>3</xdr:col>
                    <xdr:colOff>457200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" name="Check Box 35">
              <controlPr defaultSize="0" autoFill="0" autoLine="0" autoPict="0">
                <anchor moveWithCells="1">
                  <from>
                    <xdr:col>3</xdr:col>
                    <xdr:colOff>238125</xdr:colOff>
                    <xdr:row>15</xdr:row>
                    <xdr:rowOff>561975</xdr:rowOff>
                  </from>
                  <to>
                    <xdr:col>3</xdr:col>
                    <xdr:colOff>447675</xdr:colOff>
                    <xdr:row>17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AC718F-DC60-4896-83A6-973E3CFB45E7}">
  <ds:schemaRefs>
    <ds:schemaRef ds:uri="http://schemas.microsoft.com/office/2006/metadata/properties"/>
    <ds:schemaRef ds:uri="http://schemas.microsoft.com/office/infopath/2007/PartnerControls"/>
    <ds:schemaRef ds:uri="f0974581-4bbf-443e-902f-14073e9fb4f6"/>
    <ds:schemaRef ds:uri="d583d17e-83dc-4b5b-8a75-9f384c16a9c4"/>
    <ds:schemaRef ds:uri="3c7739ed-f00a-457a-b3da-c0a79f8e2e74"/>
  </ds:schemaRefs>
</ds:datastoreItem>
</file>

<file path=customXml/itemProps2.xml><?xml version="1.0" encoding="utf-8"?>
<ds:datastoreItem xmlns:ds="http://schemas.openxmlformats.org/officeDocument/2006/customXml" ds:itemID="{F666E1E3-77E7-41DA-B750-E12A57A5CD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82A2A2-89CE-4C37-AB58-C5378E61C3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Rekenroute</vt:lpstr>
      <vt:lpstr>Rekenroute!Afdruktitels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Denis Janssens</cp:lastModifiedBy>
  <cp:revision/>
  <cp:lastPrinted>2026-03-27T14:16:25Z</cp:lastPrinted>
  <dcterms:created xsi:type="dcterms:W3CDTF">2012-09-21T08:01:31Z</dcterms:created>
  <dcterms:modified xsi:type="dcterms:W3CDTF">2026-04-24T16:26:47Z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