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lisa.1.rouschop/Downloads/"/>
    </mc:Choice>
  </mc:AlternateContent>
  <xr:revisionPtr revIDLastSave="0" documentId="13_ncr:1_{94180CC5-3291-CD42-B8A6-62EE253C7B7C}" xr6:coauthVersionLast="47" xr6:coauthVersionMax="47" xr10:uidLastSave="{00000000-0000-0000-0000-000000000000}"/>
  <bookViews>
    <workbookView xWindow="2160" yWindow="-19460" windowWidth="22100" windowHeight="17100" xr2:uid="{00000000-000D-0000-FFFF-FFFF00000000}"/>
  </bookViews>
  <sheets>
    <sheet name="Camin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9" i="1" l="1"/>
  <c r="E119" i="1"/>
  <c r="N119" i="1"/>
  <c r="N96" i="1"/>
  <c r="N73" i="1"/>
  <c r="E43" i="1"/>
  <c r="E44" i="1"/>
  <c r="N44" i="1" s="1"/>
  <c r="E45" i="1"/>
  <c r="E46" i="1"/>
  <c r="E47" i="1"/>
  <c r="O50" i="1"/>
  <c r="O52" i="1"/>
  <c r="E53" i="1"/>
  <c r="N53" i="1" s="1"/>
  <c r="E54" i="1"/>
  <c r="E55" i="1"/>
  <c r="E56" i="1"/>
  <c r="N56" i="1" s="1"/>
  <c r="E57" i="1"/>
  <c r="N57" i="1" s="1"/>
  <c r="O57" i="1" s="1"/>
  <c r="E58" i="1"/>
  <c r="E59" i="1"/>
  <c r="E60" i="1"/>
  <c r="O77" i="1"/>
  <c r="E78" i="1"/>
  <c r="N78" i="1" s="1"/>
  <c r="O78" i="1" s="1"/>
  <c r="E79" i="1"/>
  <c r="N79" i="1" s="1"/>
  <c r="O79" i="1" s="1"/>
  <c r="E80" i="1"/>
  <c r="N80" i="1" s="1"/>
  <c r="E81" i="1"/>
  <c r="N81" i="1" s="1"/>
  <c r="E82" i="1"/>
  <c r="E83" i="1"/>
  <c r="N83" i="1" s="1"/>
  <c r="O83" i="1" s="1"/>
  <c r="E84" i="1"/>
  <c r="N84" i="1" s="1"/>
  <c r="O84" i="1" s="1"/>
  <c r="E85" i="1"/>
  <c r="N85" i="1" s="1"/>
  <c r="O86" i="1"/>
  <c r="O98" i="1"/>
  <c r="E100" i="1"/>
  <c r="O100" i="1" s="1"/>
  <c r="E101" i="1"/>
  <c r="E102" i="1"/>
  <c r="N102" i="1" s="1"/>
  <c r="E103" i="1"/>
  <c r="N103" i="1" s="1"/>
  <c r="E104" i="1"/>
  <c r="N104" i="1" s="1"/>
  <c r="O104" i="1" s="1"/>
  <c r="E105" i="1"/>
  <c r="N105" i="1" s="1"/>
  <c r="O105" i="1" s="1"/>
  <c r="E106" i="1"/>
  <c r="N106" i="1" s="1"/>
  <c r="O106" i="1" s="1"/>
  <c r="E107" i="1"/>
  <c r="N107" i="1" s="1"/>
  <c r="O107" i="1" s="1"/>
  <c r="E108" i="1"/>
  <c r="N108" i="1" s="1"/>
  <c r="O108" i="1" s="1"/>
  <c r="E42" i="1"/>
  <c r="N42" i="1" s="1"/>
  <c r="O42" i="1" s="1"/>
  <c r="N58" i="1"/>
  <c r="O58" i="1" s="1"/>
  <c r="N59" i="1"/>
  <c r="O59" i="1" s="1"/>
  <c r="N60" i="1"/>
  <c r="O60" i="1" s="1"/>
  <c r="N45" i="1"/>
  <c r="O45" i="1" s="1"/>
  <c r="N46" i="1"/>
  <c r="O46" i="1" s="1"/>
  <c r="N47" i="1"/>
  <c r="O47" i="1" s="1"/>
  <c r="P43" i="1"/>
  <c r="P44" i="1"/>
  <c r="P45" i="1"/>
  <c r="P46" i="1"/>
  <c r="P47" i="1"/>
  <c r="O48" i="1"/>
  <c r="P48" i="1"/>
  <c r="O49" i="1"/>
  <c r="P49" i="1"/>
  <c r="P50" i="1"/>
  <c r="P51" i="1"/>
  <c r="P52" i="1"/>
  <c r="P53" i="1"/>
  <c r="P54" i="1"/>
  <c r="P55" i="1"/>
  <c r="P56" i="1"/>
  <c r="P57" i="1"/>
  <c r="P58" i="1"/>
  <c r="P59" i="1"/>
  <c r="P60" i="1"/>
  <c r="O61" i="1"/>
  <c r="P61" i="1"/>
  <c r="P62" i="1"/>
  <c r="P63" i="1"/>
  <c r="P64" i="1"/>
  <c r="P65" i="1"/>
  <c r="P66" i="1"/>
  <c r="P67" i="1"/>
  <c r="P68" i="1"/>
  <c r="O69" i="1"/>
  <c r="P69" i="1"/>
  <c r="P70" i="1"/>
  <c r="P71" i="1"/>
  <c r="P72" i="1"/>
  <c r="O73" i="1"/>
  <c r="P73" i="1"/>
  <c r="O74" i="1"/>
  <c r="P74" i="1"/>
  <c r="O75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O94" i="1"/>
  <c r="P94" i="1"/>
  <c r="P95" i="1"/>
  <c r="O96" i="1"/>
  <c r="P96" i="1"/>
  <c r="O97" i="1"/>
  <c r="P97" i="1"/>
  <c r="P98" i="1"/>
  <c r="P99" i="1"/>
  <c r="P100" i="1"/>
  <c r="P101" i="1"/>
  <c r="P102" i="1"/>
  <c r="P103" i="1"/>
  <c r="P104" i="1"/>
  <c r="P105" i="1"/>
  <c r="P106" i="1"/>
  <c r="P107" i="1"/>
  <c r="P108" i="1"/>
  <c r="O109" i="1"/>
  <c r="P109" i="1"/>
  <c r="P110" i="1"/>
  <c r="P111" i="1"/>
  <c r="P112" i="1"/>
  <c r="P113" i="1"/>
  <c r="P114" i="1"/>
  <c r="P115" i="1"/>
  <c r="P116" i="1"/>
  <c r="O117" i="1"/>
  <c r="P117" i="1"/>
  <c r="P118" i="1"/>
  <c r="P42" i="1"/>
  <c r="C72" i="1"/>
  <c r="E72" i="1" s="1"/>
  <c r="N72" i="1" s="1"/>
  <c r="O72" i="1" s="1"/>
  <c r="B71" i="1"/>
  <c r="C71" i="1" s="1"/>
  <c r="E71" i="1" s="1"/>
  <c r="N71" i="1" s="1"/>
  <c r="B70" i="1"/>
  <c r="C70" i="1" s="1"/>
  <c r="E70" i="1" s="1"/>
  <c r="N70" i="1" s="1"/>
  <c r="B110" i="1"/>
  <c r="C110" i="1" s="1"/>
  <c r="E110" i="1" s="1"/>
  <c r="N110" i="1" s="1"/>
  <c r="B111" i="1"/>
  <c r="B112" i="1"/>
  <c r="C112" i="1" s="1"/>
  <c r="E112" i="1" s="1"/>
  <c r="N112" i="1" s="1"/>
  <c r="B113" i="1"/>
  <c r="C113" i="1" s="1"/>
  <c r="E113" i="1" s="1"/>
  <c r="N113" i="1" s="1"/>
  <c r="B114" i="1"/>
  <c r="C114" i="1" s="1"/>
  <c r="E114" i="1" s="1"/>
  <c r="N114" i="1" s="1"/>
  <c r="B115" i="1"/>
  <c r="C115" i="1" s="1"/>
  <c r="E115" i="1" s="1"/>
  <c r="N115" i="1" s="1"/>
  <c r="B99" i="1"/>
  <c r="C99" i="1" s="1"/>
  <c r="E99" i="1" s="1"/>
  <c r="N99" i="1" s="1"/>
  <c r="B91" i="1"/>
  <c r="C91" i="1" s="1"/>
  <c r="E91" i="1" s="1"/>
  <c r="N91" i="1" s="1"/>
  <c r="B87" i="1"/>
  <c r="C87" i="1" s="1"/>
  <c r="E87" i="1" s="1"/>
  <c r="N87" i="1" s="1"/>
  <c r="B88" i="1"/>
  <c r="C88" i="1" s="1"/>
  <c r="E88" i="1" s="1"/>
  <c r="N88" i="1" s="1"/>
  <c r="B89" i="1"/>
  <c r="C89" i="1" s="1"/>
  <c r="E89" i="1" s="1"/>
  <c r="N89" i="1" s="1"/>
  <c r="B76" i="1"/>
  <c r="C76" i="1" s="1"/>
  <c r="E76" i="1" s="1"/>
  <c r="N76" i="1" s="1"/>
  <c r="B65" i="1"/>
  <c r="C65" i="1" s="1"/>
  <c r="E65" i="1" s="1"/>
  <c r="N65" i="1" s="1"/>
  <c r="B68" i="1"/>
  <c r="C68" i="1" s="1"/>
  <c r="E68" i="1" s="1"/>
  <c r="N68" i="1" s="1"/>
  <c r="B62" i="1"/>
  <c r="C62" i="1" s="1"/>
  <c r="E62" i="1" s="1"/>
  <c r="N62" i="1" s="1"/>
  <c r="B63" i="1"/>
  <c r="C63" i="1" s="1"/>
  <c r="E63" i="1" s="1"/>
  <c r="N63" i="1" s="1"/>
  <c r="B51" i="1"/>
  <c r="C51" i="1" s="1"/>
  <c r="E51" i="1" s="1"/>
  <c r="N51" i="1" s="1"/>
  <c r="B64" i="1"/>
  <c r="C64" i="1" s="1"/>
  <c r="E64" i="1" s="1"/>
  <c r="N64" i="1" s="1"/>
  <c r="B66" i="1"/>
  <c r="C66" i="1" s="1"/>
  <c r="E66" i="1" s="1"/>
  <c r="N66" i="1" s="1"/>
  <c r="B67" i="1"/>
  <c r="C67" i="1" s="1"/>
  <c r="E67" i="1" s="1"/>
  <c r="N67" i="1" s="1"/>
  <c r="B90" i="1"/>
  <c r="C90" i="1" s="1"/>
  <c r="E90" i="1" s="1"/>
  <c r="N90" i="1" s="1"/>
  <c r="B92" i="1"/>
  <c r="C92" i="1" s="1"/>
  <c r="E92" i="1" s="1"/>
  <c r="N92" i="1" s="1"/>
  <c r="B116" i="1"/>
  <c r="C116" i="1" s="1"/>
  <c r="B118" i="1"/>
  <c r="C118" i="1" s="1"/>
  <c r="B95" i="1"/>
  <c r="C95" i="1" s="1"/>
  <c r="E95" i="1" s="1"/>
  <c r="N95" i="1" s="1"/>
  <c r="B93" i="1"/>
  <c r="C93" i="1" s="1"/>
  <c r="E93" i="1" s="1"/>
  <c r="N93" i="1" s="1"/>
  <c r="C111" i="1" l="1"/>
  <c r="E111" i="1" s="1"/>
  <c r="N82" i="1"/>
  <c r="O82" i="1" s="1"/>
  <c r="O103" i="1"/>
  <c r="O81" i="1"/>
  <c r="O80" i="1"/>
  <c r="O70" i="1"/>
  <c r="O44" i="1"/>
  <c r="N43" i="1"/>
  <c r="O43" i="1" s="1"/>
  <c r="N55" i="1"/>
  <c r="O55" i="1" s="1"/>
  <c r="O71" i="1"/>
  <c r="O93" i="1"/>
  <c r="E118" i="1"/>
  <c r="N118" i="1" s="1"/>
  <c r="O53" i="1"/>
  <c r="O56" i="1"/>
  <c r="E116" i="1"/>
  <c r="N116" i="1" s="1"/>
  <c r="O102" i="1"/>
  <c r="O85" i="1"/>
  <c r="N101" i="1"/>
  <c r="O101" i="1" s="1"/>
  <c r="N54" i="1"/>
  <c r="O54" i="1" s="1"/>
  <c r="O90" i="1"/>
  <c r="O89" i="1"/>
  <c r="O51" i="1"/>
  <c r="O63" i="1"/>
  <c r="O91" i="1"/>
  <c r="O99" i="1"/>
  <c r="O115" i="1"/>
  <c r="O114" i="1"/>
  <c r="O88" i="1"/>
  <c r="O95" i="1"/>
  <c r="O68" i="1"/>
  <c r="O113" i="1"/>
  <c r="O110" i="1"/>
  <c r="O87" i="1"/>
  <c r="O62" i="1"/>
  <c r="O67" i="1"/>
  <c r="O65" i="1"/>
  <c r="O112" i="1"/>
  <c r="O66" i="1"/>
  <c r="O76" i="1"/>
  <c r="O64" i="1"/>
  <c r="O92" i="1"/>
  <c r="N111" i="1" l="1"/>
  <c r="O111" i="1"/>
  <c r="O118" i="1"/>
  <c r="O116" i="1"/>
  <c r="N122" i="1"/>
  <c r="N121" i="1"/>
  <c r="N120" i="1"/>
</calcChain>
</file>

<file path=xl/sharedStrings.xml><?xml version="1.0" encoding="utf-8"?>
<sst xmlns="http://schemas.openxmlformats.org/spreadsheetml/2006/main" count="241" uniqueCount="185">
  <si>
    <t>PRIJSLIJST 2026</t>
  </si>
  <si>
    <t>In 2026 verschijnt Camino voor leerjaar 1, 3 en 5. In 2027 volgen leerjaar 2, 4 en 6.</t>
  </si>
  <si>
    <t xml:space="preserve"> Dit is een prijslijst en geen bestelformulier. Bestellen kan via de webshop.www.vanin.be</t>
  </si>
  <si>
    <t>Gegevens school:</t>
  </si>
  <si>
    <t>STAP 1: Geef aan voor hoeveel leerlingen en klassen uw school wilt bestellen</t>
  </si>
  <si>
    <r>
      <t>Mijn school heeft per leerjaar het volgende aantal LEERLINGEN</t>
    </r>
    <r>
      <rPr>
        <b/>
        <sz val="8"/>
        <rFont val="Calibri"/>
        <family val="2"/>
        <scheme val="minor"/>
      </rPr>
      <t xml:space="preserve"> (alleen voor de leerjaren waarvoor uw school wenst te bestellen)</t>
    </r>
    <r>
      <rPr>
        <b/>
        <sz val="12"/>
        <rFont val="Calibri"/>
        <family val="2"/>
        <scheme val="minor"/>
      </rPr>
      <t>.</t>
    </r>
  </si>
  <si>
    <r>
      <t xml:space="preserve">Mijn school heeft per leerjaar het volgende aantal KLASSEN </t>
    </r>
    <r>
      <rPr>
        <b/>
        <sz val="8"/>
        <rFont val="Calibri"/>
        <family val="2"/>
        <scheme val="minor"/>
      </rPr>
      <t>(alleen voor de leerjaren waarvoor uw school wenst te bestellen)</t>
    </r>
    <r>
      <rPr>
        <b/>
        <sz val="12"/>
        <rFont val="Calibri"/>
        <family val="2"/>
        <scheme val="minor"/>
      </rPr>
      <t>.</t>
    </r>
  </si>
  <si>
    <t xml:space="preserve"> - leerjaar 1:</t>
  </si>
  <si>
    <t xml:space="preserve"> - leerjaar 3:</t>
  </si>
  <si>
    <t xml:space="preserve"> - leerjaar 5:</t>
  </si>
  <si>
    <t>STAP 2: FACULTATIEF: Duid aan wat u NIET wilt bestellen.</t>
  </si>
  <si>
    <r>
      <t>Mijn school wenst GEEN facultatief materiaal te bestellen voor de volgende leerjaren</t>
    </r>
    <r>
      <rPr>
        <b/>
        <sz val="8"/>
        <rFont val="Calibri"/>
        <family val="2"/>
        <scheme val="minor"/>
      </rPr>
      <t xml:space="preserve"> (=vertelplaten)</t>
    </r>
  </si>
  <si>
    <r>
      <t xml:space="preserve">Mijn school wenst GEEN materialen te bestellen die ook in de betalende Bingel-pakketten zitten </t>
    </r>
    <r>
      <rPr>
        <b/>
        <sz val="8"/>
        <rFont val="Calibri"/>
        <family val="2"/>
        <scheme val="minor"/>
      </rPr>
      <t>(=handleidingen)</t>
    </r>
  </si>
  <si>
    <r>
      <t>STAP 3 De totale prijs wordt automatisch berekend. Breng manueel wijzigingen aan indien gewenst</t>
    </r>
    <r>
      <rPr>
        <b/>
        <sz val="8"/>
        <color theme="0"/>
        <rFont val="Calibri"/>
        <family val="2"/>
        <scheme val="minor"/>
      </rPr>
      <t>.</t>
    </r>
  </si>
  <si>
    <r>
      <t xml:space="preserve">Start jouw school in 2026 met Camino? Profiteer dan van ons </t>
    </r>
    <r>
      <rPr>
        <b/>
        <sz val="11"/>
        <color theme="1"/>
        <rFont val="Calibri"/>
        <family val="2"/>
        <scheme val="minor"/>
      </rPr>
      <t>exclusief startvoordeel</t>
    </r>
    <r>
      <rPr>
        <sz val="11"/>
        <color theme="1"/>
        <rFont val="Calibri"/>
        <family val="2"/>
        <scheme val="minor"/>
      </rPr>
      <t>. Per leerjaar krijgt de school:</t>
    </r>
  </si>
  <si>
    <r>
      <t xml:space="preserve">   - </t>
    </r>
    <r>
      <rPr>
        <b/>
        <sz val="11"/>
        <color theme="1"/>
        <rFont val="Calibri"/>
        <family val="2"/>
        <scheme val="minor"/>
      </rPr>
      <t>1 gratis handleiding</t>
    </r>
    <r>
      <rPr>
        <sz val="11"/>
        <color theme="1"/>
        <rFont val="Calibri"/>
        <family val="2"/>
        <scheme val="minor"/>
      </rPr>
      <t xml:space="preserve"> van elk terrein, extra handleidingen aan </t>
    </r>
    <r>
      <rPr>
        <b/>
        <sz val="11"/>
        <color theme="1"/>
        <rFont val="Calibri"/>
        <family val="2"/>
        <scheme val="minor"/>
      </rPr>
      <t>50% korting</t>
    </r>
  </si>
  <si>
    <r>
      <t xml:space="preserve">   - </t>
    </r>
    <r>
      <rPr>
        <b/>
        <sz val="11"/>
        <color theme="1"/>
        <rFont val="Calibri"/>
        <family val="2"/>
        <scheme val="minor"/>
      </rPr>
      <t>1 gratis set vertelplaten</t>
    </r>
    <r>
      <rPr>
        <sz val="11"/>
        <color theme="1"/>
        <rFont val="Calibri"/>
        <family val="2"/>
        <scheme val="minor"/>
      </rPr>
      <t xml:space="preserve">, extra vertelplaten aan </t>
    </r>
    <r>
      <rPr>
        <b/>
        <sz val="11"/>
        <color theme="1"/>
        <rFont val="Calibri"/>
        <family val="2"/>
        <scheme val="minor"/>
      </rPr>
      <t>50% korting</t>
    </r>
  </si>
  <si>
    <t/>
  </si>
  <si>
    <r>
      <t xml:space="preserve">Start jouw school in 2026 met leerjaar 1, 3 en 5? Dan gelden deze voorwaarden </t>
    </r>
    <r>
      <rPr>
        <b/>
        <sz val="11"/>
        <color theme="1"/>
        <rFont val="Calibri"/>
        <family val="2"/>
        <scheme val="minor"/>
      </rPr>
      <t>ook voor de andere leerjaren</t>
    </r>
    <r>
      <rPr>
        <sz val="11"/>
        <color theme="1"/>
        <rFont val="Calibri"/>
        <family val="2"/>
        <scheme val="minor"/>
      </rPr>
      <t xml:space="preserve"> zodra deze beschikbaar zijn in 2027.</t>
    </r>
  </si>
  <si>
    <r>
      <t xml:space="preserve">Start je school in 2026 met Camino en gebruikte je dit schooljaar Tuin van Heden.nu? Heb je nog exemplaren over van de werkschriften van leerjaar 1, 3 en 5 die je vorig jaar aangekocht? Dan kan je die schriften </t>
    </r>
    <r>
      <rPr>
        <b/>
        <sz val="11"/>
        <color theme="1"/>
        <rFont val="Calibri"/>
        <family val="2"/>
        <scheme val="minor"/>
      </rPr>
      <t>uitzonderlijk teruggeven</t>
    </r>
    <r>
      <rPr>
        <sz val="11"/>
        <color theme="1"/>
        <rFont val="Calibri"/>
        <family val="2"/>
        <scheme val="minor"/>
      </rPr>
      <t xml:space="preserve"> via </t>
    </r>
    <r>
      <rPr>
        <u/>
        <sz val="11"/>
        <color theme="1"/>
        <rFont val="Calibri"/>
        <family val="2"/>
        <scheme val="minor"/>
      </rPr>
      <t>vanin.be/overstap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Je mag per artikel maximaal 3 stuks per klas teruggeven.</t>
    </r>
    <r>
      <rPr>
        <sz val="11"/>
        <color theme="1"/>
        <rFont val="Calibri"/>
        <family val="2"/>
        <scheme val="minor"/>
      </rPr>
      <t xml:space="preserve"> Voor deze aantallen zal je een creditnota ontvangen en geen omruiling. Dus</t>
    </r>
    <r>
      <rPr>
        <b/>
        <sz val="11"/>
        <color theme="1"/>
        <rFont val="Calibri"/>
        <family val="2"/>
        <scheme val="minor"/>
      </rPr>
      <t xml:space="preserve"> bestel het volledig aantal werkschriften van Camino dat je nodig hebt.</t>
    </r>
  </si>
  <si>
    <t xml:space="preserve">STAP 4: Noteer of corrigeer wat je nodig hebt. De totale prijs wordt automatisch berekend. </t>
  </si>
  <si>
    <r>
      <t xml:space="preserve">Volg onderstaand </t>
    </r>
    <r>
      <rPr>
        <b/>
        <sz val="11"/>
        <rFont val="Calibri"/>
        <family val="2"/>
        <scheme val="minor"/>
      </rPr>
      <t>stappenplan</t>
    </r>
    <r>
      <rPr>
        <sz val="11"/>
        <rFont val="Calibri"/>
        <family val="2"/>
        <scheme val="minor"/>
      </rPr>
      <t>:</t>
    </r>
  </si>
  <si>
    <r>
      <t xml:space="preserve">1. Noteer of corrigeer in de </t>
    </r>
    <r>
      <rPr>
        <b/>
        <sz val="11"/>
        <rFont val="Calibri"/>
        <family val="2"/>
        <scheme val="minor"/>
      </rPr>
      <t>eerste kolom</t>
    </r>
    <r>
      <rPr>
        <sz val="11"/>
        <rFont val="Calibri"/>
        <family val="2"/>
        <scheme val="minor"/>
      </rPr>
      <t xml:space="preserve"> het </t>
    </r>
    <r>
      <rPr>
        <b/>
        <sz val="11"/>
        <rFont val="Calibri"/>
        <family val="2"/>
        <scheme val="minor"/>
      </rPr>
      <t>totaal aantal</t>
    </r>
    <r>
      <rPr>
        <sz val="11"/>
        <rFont val="Calibri"/>
        <family val="2"/>
        <scheme val="minor"/>
      </rPr>
      <t xml:space="preserve"> dat je per artikel nodig hebt.</t>
    </r>
  </si>
  <si>
    <r>
      <t xml:space="preserve">2. Het aantal </t>
    </r>
    <r>
      <rPr>
        <b/>
        <sz val="11"/>
        <rFont val="Calibri"/>
        <family val="2"/>
        <scheme val="minor"/>
      </rPr>
      <t>gratis materialen</t>
    </r>
    <r>
      <rPr>
        <sz val="11"/>
        <rFont val="Calibri"/>
        <family val="2"/>
        <scheme val="minor"/>
      </rPr>
      <t xml:space="preserve"> dat je school krijgt, kan je in de </t>
    </r>
    <r>
      <rPr>
        <b/>
        <sz val="11"/>
        <rFont val="Calibri"/>
        <family val="2"/>
        <scheme val="minor"/>
      </rPr>
      <t xml:space="preserve">tweede kolom </t>
    </r>
    <r>
      <rPr>
        <sz val="11"/>
        <rFont val="Calibri"/>
        <family val="2"/>
        <scheme val="minor"/>
      </rPr>
      <t xml:space="preserve">vinden. De gratis materialen kan je aanvragen op </t>
    </r>
    <r>
      <rPr>
        <u/>
        <sz val="11"/>
        <rFont val="Calibri"/>
        <family val="2"/>
        <scheme val="minor"/>
      </rPr>
      <t>www.vanin.be/overstap</t>
    </r>
    <r>
      <rPr>
        <sz val="11"/>
        <rFont val="Calibri"/>
        <family val="2"/>
        <scheme val="minor"/>
      </rPr>
      <t>.</t>
    </r>
  </si>
  <si>
    <r>
      <t xml:space="preserve">3. Het aantal materialen dat je via de </t>
    </r>
    <r>
      <rPr>
        <b/>
        <sz val="11"/>
        <rFont val="Calibri"/>
        <family val="2"/>
        <scheme val="minor"/>
      </rPr>
      <t xml:space="preserve">VAN IN-webshop of via je distributeur </t>
    </r>
    <r>
      <rPr>
        <sz val="11"/>
        <rFont val="Calibri"/>
        <family val="2"/>
        <scheme val="minor"/>
      </rPr>
      <t xml:space="preserve">moet bestellen vind je in de </t>
    </r>
    <r>
      <rPr>
        <b/>
        <sz val="11"/>
        <rFont val="Calibri"/>
        <family val="2"/>
        <scheme val="minor"/>
      </rPr>
      <t>derde kolom</t>
    </r>
    <r>
      <rPr>
        <sz val="11"/>
        <rFont val="Calibri"/>
        <family val="2"/>
        <scheme val="minor"/>
      </rPr>
      <t>.</t>
    </r>
  </si>
  <si>
    <t>Totaal aantal 
NODIG</t>
  </si>
  <si>
    <r>
      <rPr>
        <sz val="10"/>
        <rFont val="Calibri"/>
        <family val="2"/>
        <scheme val="minor"/>
      </rPr>
      <t xml:space="preserve">Aantal GRATIS
-&gt; </t>
    </r>
    <r>
      <rPr>
        <b/>
        <sz val="10"/>
        <rFont val="Calibri"/>
        <family val="2"/>
        <scheme val="minor"/>
      </rPr>
      <t>ingeven op vanin.be/
overstap</t>
    </r>
  </si>
  <si>
    <r>
      <rPr>
        <sz val="10"/>
        <rFont val="Calibri"/>
        <family val="2"/>
        <scheme val="minor"/>
      </rPr>
      <t>Aantal te BETALEN
-&gt;</t>
    </r>
    <r>
      <rPr>
        <b/>
        <sz val="10"/>
        <rFont val="Calibri"/>
        <family val="2"/>
        <scheme val="minor"/>
      </rPr>
      <t xml:space="preserve"> ingeven op de webshop</t>
    </r>
  </si>
  <si>
    <t>Titel</t>
  </si>
  <si>
    <t>Bestelnummer</t>
  </si>
  <si>
    <t>Prijs in euro</t>
  </si>
  <si>
    <t>korting</t>
  </si>
  <si>
    <t>Totale prijs in euro</t>
  </si>
  <si>
    <t>gratis</t>
  </si>
  <si>
    <t>KLEUTERS</t>
  </si>
  <si>
    <t xml:space="preserve">Camino kleuters - inspiratiemap </t>
  </si>
  <si>
    <t>978-94-651-4526-6</t>
  </si>
  <si>
    <t xml:space="preserve">Camino kleuters - katern jongste kleuters </t>
  </si>
  <si>
    <t>978-94-651-4527-3</t>
  </si>
  <si>
    <t xml:space="preserve">Camino kleuters - fotoboek Jezus </t>
  </si>
  <si>
    <t>978-94-651-4525-9</t>
  </si>
  <si>
    <t xml:space="preserve">Camino kleuters - vertelplaten </t>
  </si>
  <si>
    <t>978-94-651-4528-0</t>
  </si>
  <si>
    <t>Camino kleuters - emotiekaarten</t>
  </si>
  <si>
    <t>978-94-651-4529-7</t>
  </si>
  <si>
    <t>Camino kleuters - stickervel feesten in andere levensbeschouwingen - set van 5</t>
  </si>
  <si>
    <t>978-94-651-4498-6</t>
  </si>
  <si>
    <t>LEERJAAR 1</t>
  </si>
  <si>
    <t>Leerlingenmateriaal</t>
  </si>
  <si>
    <t xml:space="preserve">  Camino 1 - pakket 7 werkschriften + licentie Bingel</t>
  </si>
  <si>
    <t>978-94-651-4553-2</t>
  </si>
  <si>
    <t>∞</t>
  </si>
  <si>
    <t xml:space="preserve">Indien je geen pakket bestelt, kan je de verschillende onderdelen van het pakket ook afzonderlijk bestellen </t>
  </si>
  <si>
    <t xml:space="preserve">  Camino 1 - licentie Bingel</t>
  </si>
  <si>
    <t>978-94-651-4552-5</t>
  </si>
  <si>
    <t xml:space="preserve">  Camino 1 - werkschrift - geborgenheid</t>
  </si>
  <si>
    <t>978-94-651-4545-7</t>
  </si>
  <si>
    <t xml:space="preserve">  Camino 1 - werkschrift - ontmoetingen</t>
  </si>
  <si>
    <t>978-94-651-4546-4</t>
  </si>
  <si>
    <t xml:space="preserve">  Camino 1 - werkschrift - gevoeligheid voor goed en kwaad</t>
  </si>
  <si>
    <t>978-94-651-4547-1</t>
  </si>
  <si>
    <t xml:space="preserve">  Camino 1 - werkschrift - in bewondering voor de natuur</t>
  </si>
  <si>
    <t>978-94-651-4548-8</t>
  </si>
  <si>
    <t xml:space="preserve">  Camino 1 - werkschrift - parabels</t>
  </si>
  <si>
    <t>978-94-651-4549-5</t>
  </si>
  <si>
    <t xml:space="preserve">  Camino 1 - werkschrift kerkelijk jaar deel 1 - Allerheiligen tot Kerst</t>
  </si>
  <si>
    <t>978-94-651-4550-1</t>
  </si>
  <si>
    <t xml:space="preserve">  Camino 1 - werkschrift kerkelijk jaar deel 2 - Pasen en feesten daarna</t>
  </si>
  <si>
    <t>978-94-651-4551-8</t>
  </si>
  <si>
    <t>Leerkrachtenmateriaal</t>
  </si>
  <si>
    <t xml:space="preserve">  Camino 1 - handleiding - geborgenheid</t>
  </si>
  <si>
    <t>978-94-651-4654-6</t>
  </si>
  <si>
    <t>B</t>
  </si>
  <si>
    <t xml:space="preserve">  Camino 1 - handleiding - gevoeligheid voor goed en kwaad</t>
  </si>
  <si>
    <t>978-94-651-4656-0</t>
  </si>
  <si>
    <t xml:space="preserve">  Camino 1 - handleiding - in bewondering voor de natuur</t>
  </si>
  <si>
    <t>978-94-651-4657-7</t>
  </si>
  <si>
    <t xml:space="preserve">  Camino 1 - handleiding - ontmoetingen</t>
  </si>
  <si>
    <t>978-94-651-4655-3</t>
  </si>
  <si>
    <t xml:space="preserve">  Camino 1 - handleiding - parabels</t>
  </si>
  <si>
    <t>978-94-651-4658-4</t>
  </si>
  <si>
    <t xml:space="preserve">  Camino 1 - handleiding kerkelijk jaar deel 1 - Allerheiligen tot Kerst</t>
  </si>
  <si>
    <t>978-94-651-4659-1</t>
  </si>
  <si>
    <t xml:space="preserve">  Camino 1 - handleiding kerkelijk jaar deel 2 - Pasen en feesten daarna</t>
  </si>
  <si>
    <t>978-94-651-4660-7</t>
  </si>
  <si>
    <t>Klasmateriaal</t>
  </si>
  <si>
    <t xml:space="preserve">  Camino 1 - vertelplaten</t>
  </si>
  <si>
    <t>978-94-651-4501-3</t>
  </si>
  <si>
    <t>±</t>
  </si>
  <si>
    <t xml:space="preserve">  Camino - fotoboek Jezus*</t>
  </si>
  <si>
    <t xml:space="preserve">  Camino - emotiekaarten*</t>
  </si>
  <si>
    <t xml:space="preserve">  Camino - stickervel feesten in andere levensbeschouwingen - set van 5*</t>
  </si>
  <si>
    <t>LEERJAAR 3</t>
  </si>
  <si>
    <t xml:space="preserve">  Camino 3 - pakket 7 werkschriften + licentie Bingel</t>
  </si>
  <si>
    <t>978-94-651-4554-9</t>
  </si>
  <si>
    <t xml:space="preserve">  Camino 3 - licentie Bingel</t>
  </si>
  <si>
    <t>978-94-651-4502-0</t>
  </si>
  <si>
    <t xml:space="preserve">  Camino 3 - werkschrift - gedragenheid</t>
  </si>
  <si>
    <t>978-94-651-4504-4</t>
  </si>
  <si>
    <t xml:space="preserve">  Camino 3 - werkschrift kerkelijk jaar deel 1 - Allerheiligen tot Kerst</t>
  </si>
  <si>
    <t>978-94-651-4506-8</t>
  </si>
  <si>
    <t xml:space="preserve">  Camino 3 - werkschrift kerkelijk jaar deel 2 - Pasen en feesten daarna</t>
  </si>
  <si>
    <t>978-94-651-4507-5</t>
  </si>
  <si>
    <t xml:space="preserve">  Camino 3 - werkschrift - schepping</t>
  </si>
  <si>
    <t>978-94-651-4508-2</t>
  </si>
  <si>
    <t xml:space="preserve">  Camino 3 - werkschrift - stiltebeleving</t>
  </si>
  <si>
    <t>978-94-651-4509-9</t>
  </si>
  <si>
    <t xml:space="preserve">  Camino 3 - werkschrift - uittocht</t>
  </si>
  <si>
    <t>978-94-651-4510-5</t>
  </si>
  <si>
    <t xml:space="preserve">  Camino 3 - werkschrift - vriendschap</t>
  </si>
  <si>
    <t>978-94-651-4512-9</t>
  </si>
  <si>
    <t xml:space="preserve">  Camino 3 - handleiding - gedragenheid</t>
  </si>
  <si>
    <t>978-94-651-4664-5</t>
  </si>
  <si>
    <t xml:space="preserve">  Camino 3 - handleiding - schepping</t>
  </si>
  <si>
    <t>978-94-651-4663-8</t>
  </si>
  <si>
    <t xml:space="preserve">  Camino 3 - handleiding - stiltebeleving</t>
  </si>
  <si>
    <t>978-94-651-4662-1</t>
  </si>
  <si>
    <t xml:space="preserve">  Camino 3 - handleiding - uittocht</t>
  </si>
  <si>
    <t>978-94-651-4665-2</t>
  </si>
  <si>
    <t xml:space="preserve">  Camino 3 - handleiding - vriendschap</t>
  </si>
  <si>
    <t>978-94-651-4661-4</t>
  </si>
  <si>
    <t xml:space="preserve">  Camino 3 - handleiding kerkelijk jaar deel 1 - Allerheiligen tot Kerst</t>
  </si>
  <si>
    <t>978-94-651-4666-9</t>
  </si>
  <si>
    <t xml:space="preserve">  Camino 3 - handleiding kerkelijk jaar deel 2 - Pasen en feesten daarna</t>
  </si>
  <si>
    <t>978-94-651-4667-6</t>
  </si>
  <si>
    <t>Camino 3 - vertelplaten</t>
  </si>
  <si>
    <t>978-94-651-4511-2</t>
  </si>
  <si>
    <t>Camino - stickervel feesten in andere levensbeschouwingen - set van 5*</t>
  </si>
  <si>
    <t>LEERJAAR 5</t>
  </si>
  <si>
    <t xml:space="preserve">  Camino 5 - pakket 7 werkschriften + licentie Bingel</t>
  </si>
  <si>
    <t>978-94-651-4555-6</t>
  </si>
  <si>
    <t xml:space="preserve">  Camino 5 - licentie Bingel</t>
  </si>
  <si>
    <t>978-94-651-4513-6</t>
  </si>
  <si>
    <t xml:space="preserve">  Camino 5 - werkschrift - eco-logisch?</t>
  </si>
  <si>
    <t>978-94-651-4515-0</t>
  </si>
  <si>
    <t xml:space="preserve">  Camino 5 - werkschrift - gastvrijheid</t>
  </si>
  <si>
    <t>978-94-651-4516-7</t>
  </si>
  <si>
    <t xml:space="preserve">  Camino 5 - werkschrift kerkelijk jaar deel 1 - Allerheiligen tot Kerst</t>
  </si>
  <si>
    <t>978-94-651-4518-1</t>
  </si>
  <si>
    <t xml:space="preserve">  Camino 5 - werkschrift kerkelijk jaar deel 2 - Pasen en feesten daarna</t>
  </si>
  <si>
    <t>978-94-651-4519-8</t>
  </si>
  <si>
    <t xml:space="preserve">  Camino 5 - werkschrift - liefde</t>
  </si>
  <si>
    <t>978-94-651-4520-4</t>
  </si>
  <si>
    <t xml:space="preserve">  Camino 5 - werkschrift - profeten</t>
  </si>
  <si>
    <t>978-94-651-4521-1</t>
  </si>
  <si>
    <t xml:space="preserve">  Camino 5 - werkschrift - verlangen naar het goede</t>
  </si>
  <si>
    <t>978-94-651-4522-8</t>
  </si>
  <si>
    <t xml:space="preserve">  Camino 5 - handleiding - eco-logisch?</t>
  </si>
  <si>
    <t>978-94-651-4671-3</t>
  </si>
  <si>
    <t xml:space="preserve">  Camino 5 - handleiding - gastvrijheid</t>
  </si>
  <si>
    <t>978-94-651-4668-3</t>
  </si>
  <si>
    <t xml:space="preserve">  Camino 5 - handleiding - liefde</t>
  </si>
  <si>
    <t>978-94-651-4672-0</t>
  </si>
  <si>
    <t xml:space="preserve">  Camino 5 - handleiding - profeten</t>
  </si>
  <si>
    <t>978-94-651-4669-0</t>
  </si>
  <si>
    <t xml:space="preserve">  Camino 5 - handleiding - verlangen naar het goede</t>
  </si>
  <si>
    <t>978-94-651-4670-6</t>
  </si>
  <si>
    <t xml:space="preserve">  Camino 5 - handleiding kerkelijk jaar deel 1 - Allerheiligen tot Kerst</t>
  </si>
  <si>
    <t>978-94-651-4673-7</t>
  </si>
  <si>
    <t xml:space="preserve">  Camino 5 - handleiding kerkelijk jaar deel 2 - Pasen en feesten daarna</t>
  </si>
  <si>
    <t>978-94-651-4674-4</t>
  </si>
  <si>
    <t>Camino 5 - vertelplaten</t>
  </si>
  <si>
    <t>978-94-651-4523-5</t>
  </si>
  <si>
    <t>TOTALE PRIJS</t>
  </si>
  <si>
    <t xml:space="preserve">   -&gt; JAARLIJKSE PRIJS (obv prijzen 2026)</t>
  </si>
  <si>
    <t xml:space="preserve">   -&gt; WAARDE KORTING EN GRATIS MATERIAAL IN 2026</t>
  </si>
  <si>
    <t xml:space="preserve"> * Dit artikel is hetzelfde als bij Camino kleuters</t>
  </si>
  <si>
    <r>
      <t xml:space="preserve">4. Gebruik je dit schooljaar </t>
    </r>
    <r>
      <rPr>
        <b/>
        <sz val="11"/>
        <rFont val="Calibri"/>
        <family val="2"/>
        <scheme val="minor"/>
      </rPr>
      <t>Tuin van Heden.nu</t>
    </r>
    <r>
      <rPr>
        <sz val="11"/>
        <rFont val="Calibri"/>
        <family val="2"/>
        <scheme val="minor"/>
      </rPr>
      <t xml:space="preserve">? Werkschriften die jouw school vorig jaar bestelde maar nog niet heeft gebruikt, kunnen éénmalig gecrediteerd worden aan de prijs van 2025. Duid hieronder aan hoeveel </t>
    </r>
    <r>
      <rPr>
        <b/>
        <sz val="11"/>
        <rFont val="Calibri"/>
        <family val="2"/>
        <scheme val="minor"/>
      </rPr>
      <t>ongebruikte werkschriften</t>
    </r>
    <r>
      <rPr>
        <sz val="11"/>
        <rFont val="Calibri"/>
        <family val="2"/>
        <scheme val="minor"/>
      </rPr>
      <t xml:space="preserve"> van jouw bestelling van vorig jaar je nog in voorraad hebt. </t>
    </r>
    <r>
      <rPr>
        <b/>
        <sz val="11"/>
        <rFont val="Calibri"/>
        <family val="2"/>
        <scheme val="minor"/>
      </rPr>
      <t>Je mag per artikel maximaal 3 stuks per klas teruggeven.</t>
    </r>
    <r>
      <rPr>
        <sz val="11"/>
        <rFont val="Calibri"/>
        <family val="2"/>
        <scheme val="minor"/>
      </rPr>
      <t xml:space="preserve"> Die aantallen kan je ook ingeven in het formulier op </t>
    </r>
    <r>
      <rPr>
        <u/>
        <sz val="11"/>
        <rFont val="Calibri"/>
        <family val="2"/>
        <scheme val="minor"/>
      </rPr>
      <t>www.vanin.be/overstap</t>
    </r>
    <r>
      <rPr>
        <sz val="11"/>
        <rFont val="Calibri"/>
        <family val="2"/>
        <scheme val="minor"/>
      </rPr>
      <t xml:space="preserve">. </t>
    </r>
  </si>
  <si>
    <r>
      <rPr>
        <sz val="10"/>
        <rFont val="Calibri"/>
        <family val="2"/>
        <scheme val="minor"/>
      </rPr>
      <t>Aantal TERUGGEVEN</t>
    </r>
    <r>
      <rPr>
        <b/>
        <sz val="10"/>
        <rFont val="Calibri"/>
        <family val="2"/>
        <scheme val="minor"/>
      </rPr>
      <t xml:space="preserve">
-&gt; ingeven op vanin.be/
overstap</t>
    </r>
  </si>
  <si>
    <t>Tuin van Heden.nu 1 - leerwerkboek (standaard)</t>
  </si>
  <si>
    <t>Tuin van Heden.nu 1 - leerwerkboek (variant eerste communie)</t>
  </si>
  <si>
    <t>Tuin van Heden.nu 3 - leerwerkboek</t>
  </si>
  <si>
    <t>Tuin van Heden.nu 5 - leerwerkboek</t>
  </si>
  <si>
    <t>Digitale ondersteuning bij Camino via Bingel</t>
  </si>
  <si>
    <t>Meer informatie over de Bingel-licenties vind je op:</t>
  </si>
  <si>
    <t>www.vanin.be/bingel/licenties</t>
  </si>
  <si>
    <t>Bij de aankoop van een standaardpakket of aparte licentie, wordt de Bingel-licentie automatisch voor de school opengezet.</t>
  </si>
  <si>
    <t>volledig leerlingenpakket jaarlijks te bestellen</t>
  </si>
  <si>
    <t>mag je bestellen maar zit ook in de Bingel-licentie</t>
  </si>
  <si>
    <t>facultatief</t>
  </si>
  <si>
    <t>STAP 5: Bestellen doe je via de VAN IN-webshop of via je distributeur. Het gratis materiaal vraag je aan via www.vanin.be/overstap.</t>
  </si>
  <si>
    <t>versie 24 april 2026</t>
  </si>
  <si>
    <t xml:space="preserve">   Prijzen zijn geldig tot 31 december 2026 en zijn inclusief BTW en exclusief administratie- en portkosten.</t>
  </si>
  <si>
    <t xml:space="preserve">   De materialen worden gefactureerd aan de catalogusprijs geldig op facturatiedatum.</t>
  </si>
  <si>
    <t>Uitgeverij VAN IN - Nijverheidsstraat 92/5 - 2160 Wommelgem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</si>
</sst>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[$€-413]\ * #,##0.00_ ;_ [$€-413]\ * \-#,##0.00_ ;_ [$€-413]\ * &quot;-&quot;??_ ;_ @_ "/>
    <numFmt numFmtId="166" formatCode="#,##0.0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B1A0C7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1" fillId="2" borderId="1" applyNumberFormat="0" applyProtection="0">
      <alignment horizontal="left" vertical="center" indent="1"/>
    </xf>
    <xf numFmtId="0" fontId="1" fillId="2" borderId="1" applyNumberFormat="0" applyProtection="0">
      <alignment horizontal="left" vertical="center" indent="1"/>
    </xf>
    <xf numFmtId="4" fontId="9" fillId="5" borderId="3" applyNumberFormat="0" applyProtection="0">
      <alignment horizontal="left" vertical="center" indent="1"/>
    </xf>
    <xf numFmtId="0" fontId="20" fillId="0" borderId="0" applyNumberFormat="0" applyFill="0" applyBorder="0" applyAlignment="0" applyProtection="0"/>
    <xf numFmtId="164" fontId="29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222">
    <xf numFmtId="0" fontId="0" fillId="0" borderId="0" xfId="0"/>
    <xf numFmtId="4" fontId="0" fillId="0" borderId="0" xfId="0" applyNumberFormat="1" applyAlignment="1">
      <alignment horizontal="right"/>
    </xf>
    <xf numFmtId="0" fontId="4" fillId="0" borderId="0" xfId="0" applyFont="1"/>
    <xf numFmtId="4" fontId="4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3" borderId="0" xfId="0" applyFill="1"/>
    <xf numFmtId="0" fontId="10" fillId="0" borderId="0" xfId="0" applyFont="1"/>
    <xf numFmtId="0" fontId="11" fillId="6" borderId="0" xfId="0" applyFont="1" applyFill="1" applyAlignment="1">
      <alignment horizontal="left" wrapText="1"/>
    </xf>
    <xf numFmtId="0" fontId="13" fillId="0" borderId="0" xfId="0" applyFont="1"/>
    <xf numFmtId="2" fontId="4" fillId="0" borderId="0" xfId="0" applyNumberFormat="1" applyFont="1"/>
    <xf numFmtId="0" fontId="0" fillId="4" borderId="0" xfId="0" applyFill="1"/>
    <xf numFmtId="1" fontId="8" fillId="4" borderId="0" xfId="0" applyNumberFormat="1" applyFont="1" applyFill="1" applyAlignment="1">
      <alignment horizontal="left"/>
    </xf>
    <xf numFmtId="0" fontId="4" fillId="0" borderId="2" xfId="0" applyFont="1" applyBorder="1"/>
    <xf numFmtId="0" fontId="4" fillId="0" borderId="6" xfId="0" applyFont="1" applyBorder="1"/>
    <xf numFmtId="0" fontId="3" fillId="3" borderId="4" xfId="0" applyFont="1" applyFill="1" applyBorder="1"/>
    <xf numFmtId="0" fontId="3" fillId="3" borderId="6" xfId="0" applyFont="1" applyFill="1" applyBorder="1"/>
    <xf numFmtId="0" fontId="5" fillId="3" borderId="4" xfId="0" applyFont="1" applyFill="1" applyBorder="1"/>
    <xf numFmtId="0" fontId="5" fillId="0" borderId="6" xfId="0" applyFont="1" applyBorder="1"/>
    <xf numFmtId="0" fontId="5" fillId="3" borderId="5" xfId="0" applyFont="1" applyFill="1" applyBorder="1"/>
    <xf numFmtId="0" fontId="5" fillId="0" borderId="0" xfId="0" applyFont="1"/>
    <xf numFmtId="2" fontId="5" fillId="0" borderId="0" xfId="0" applyNumberFormat="1" applyFont="1"/>
    <xf numFmtId="1" fontId="4" fillId="0" borderId="2" xfId="0" applyNumberFormat="1" applyFont="1" applyBorder="1"/>
    <xf numFmtId="0" fontId="12" fillId="0" borderId="0" xfId="0" applyFont="1"/>
    <xf numFmtId="0" fontId="14" fillId="0" borderId="0" xfId="0" applyFont="1" applyAlignment="1">
      <alignment horizontal="center"/>
    </xf>
    <xf numFmtId="0" fontId="13" fillId="9" borderId="0" xfId="0" applyFont="1" applyFill="1"/>
    <xf numFmtId="0" fontId="12" fillId="9" borderId="0" xfId="0" applyFont="1" applyFill="1"/>
    <xf numFmtId="0" fontId="14" fillId="9" borderId="0" xfId="0" applyFont="1" applyFill="1" applyAlignment="1">
      <alignment horizontal="center"/>
    </xf>
    <xf numFmtId="1" fontId="3" fillId="3" borderId="0" xfId="2" applyNumberFormat="1" applyFont="1" applyFill="1" applyBorder="1" applyAlignment="1" applyProtection="1">
      <alignment horizontal="right" vertical="center" indent="1"/>
      <protection locked="0"/>
    </xf>
    <xf numFmtId="0" fontId="0" fillId="3" borderId="0" xfId="0" applyFill="1" applyProtection="1">
      <protection locked="0"/>
    </xf>
    <xf numFmtId="1" fontId="2" fillId="0" borderId="4" xfId="2" applyNumberFormat="1" applyFont="1" applyFill="1" applyBorder="1" applyAlignment="1" applyProtection="1">
      <alignment vertical="center" wrapText="1"/>
    </xf>
    <xf numFmtId="1" fontId="2" fillId="0" borderId="6" xfId="2" applyNumberFormat="1" applyFont="1" applyFill="1" applyBorder="1" applyAlignment="1" applyProtection="1">
      <alignment horizontal="left" vertical="center" wrapText="1"/>
    </xf>
    <xf numFmtId="1" fontId="2" fillId="0" borderId="5" xfId="2" applyNumberFormat="1" applyFont="1" applyFill="1" applyBorder="1" applyAlignment="1" applyProtection="1">
      <alignment horizontal="left" vertical="center" wrapText="1"/>
    </xf>
    <xf numFmtId="0" fontId="2" fillId="0" borderId="2" xfId="2" applyNumberFormat="1" applyFont="1" applyFill="1" applyBorder="1" applyAlignment="1" applyProtection="1">
      <alignment horizontal="center" vertical="center" wrapText="1"/>
    </xf>
    <xf numFmtId="4" fontId="2" fillId="0" borderId="2" xfId="2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horizontal="right"/>
    </xf>
    <xf numFmtId="2" fontId="18" fillId="8" borderId="2" xfId="0" applyNumberFormat="1" applyFont="1" applyFill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19" fillId="0" borderId="0" xfId="0" applyFont="1"/>
    <xf numFmtId="1" fontId="3" fillId="0" borderId="4" xfId="0" applyNumberFormat="1" applyFont="1" applyBorder="1"/>
    <xf numFmtId="4" fontId="0" fillId="0" borderId="0" xfId="0" applyNumberFormat="1" applyAlignment="1">
      <alignment horizontal="center"/>
    </xf>
    <xf numFmtId="4" fontId="2" fillId="0" borderId="2" xfId="2" applyNumberFormat="1" applyFont="1" applyFill="1" applyBorder="1" applyAlignment="1" applyProtection="1">
      <alignment horizontal="center" vertical="center" wrapText="1"/>
    </xf>
    <xf numFmtId="2" fontId="5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23" fillId="0" borderId="0" xfId="0" applyFont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9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2" xfId="0" applyNumberFormat="1" applyFont="1" applyBorder="1"/>
    <xf numFmtId="1" fontId="8" fillId="4" borderId="10" xfId="0" applyNumberFormat="1" applyFont="1" applyFill="1" applyBorder="1" applyAlignment="1" applyProtection="1">
      <alignment horizontal="center"/>
      <protection locked="0"/>
    </xf>
    <xf numFmtId="1" fontId="8" fillId="4" borderId="6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8" fillId="4" borderId="0" xfId="0" applyFont="1" applyFill="1" applyAlignment="1">
      <alignment horizontal="right"/>
    </xf>
    <xf numFmtId="0" fontId="2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2" fontId="0" fillId="0" borderId="0" xfId="0" applyNumberFormat="1"/>
    <xf numFmtId="2" fontId="13" fillId="9" borderId="0" xfId="0" applyNumberFormat="1" applyFont="1" applyFill="1"/>
    <xf numFmtId="2" fontId="0" fillId="4" borderId="0" xfId="0" applyNumberFormat="1" applyFill="1"/>
    <xf numFmtId="2" fontId="2" fillId="0" borderId="2" xfId="2" applyNumberFormat="1" applyFont="1" applyFill="1" applyBorder="1" applyAlignment="1" applyProtection="1">
      <alignment horizontal="right" vertical="center" wrapText="1"/>
    </xf>
    <xf numFmtId="2" fontId="13" fillId="0" borderId="0" xfId="0" applyNumberFormat="1" applyFont="1"/>
    <xf numFmtId="0" fontId="22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12" fillId="9" borderId="0" xfId="0" applyFont="1" applyFill="1" applyAlignment="1">
      <alignment horizontal="left"/>
    </xf>
    <xf numFmtId="0" fontId="8" fillId="0" borderId="0" xfId="0" applyFont="1"/>
    <xf numFmtId="0" fontId="5" fillId="3" borderId="6" xfId="0" applyFont="1" applyFill="1" applyBorder="1"/>
    <xf numFmtId="165" fontId="5" fillId="3" borderId="2" xfId="0" applyNumberFormat="1" applyFont="1" applyFill="1" applyBorder="1"/>
    <xf numFmtId="0" fontId="30" fillId="0" borderId="0" xfId="4" applyFont="1" applyBorder="1" applyAlignment="1">
      <alignment horizontal="left"/>
    </xf>
    <xf numFmtId="0" fontId="31" fillId="0" borderId="0" xfId="0" applyFont="1" applyAlignment="1">
      <alignment horizontal="right"/>
    </xf>
    <xf numFmtId="0" fontId="22" fillId="10" borderId="2" xfId="0" applyFont="1" applyFill="1" applyBorder="1" applyAlignment="1">
      <alignment horizontal="center"/>
    </xf>
    <xf numFmtId="0" fontId="22" fillId="11" borderId="2" xfId="0" applyFont="1" applyFill="1" applyBorder="1" applyAlignment="1">
      <alignment horizontal="center"/>
    </xf>
    <xf numFmtId="1" fontId="2" fillId="0" borderId="6" xfId="2" applyNumberFormat="1" applyFont="1" applyFill="1" applyBorder="1" applyAlignment="1" applyProtection="1">
      <alignment vertical="center" wrapText="1"/>
    </xf>
    <xf numFmtId="0" fontId="3" fillId="3" borderId="5" xfId="0" applyFont="1" applyFill="1" applyBorder="1"/>
    <xf numFmtId="9" fontId="3" fillId="3" borderId="4" xfId="6" applyFont="1" applyFill="1" applyBorder="1"/>
    <xf numFmtId="166" fontId="3" fillId="3" borderId="2" xfId="0" applyNumberFormat="1" applyFont="1" applyFill="1" applyBorder="1"/>
    <xf numFmtId="0" fontId="4" fillId="0" borderId="15" xfId="0" applyFont="1" applyBorder="1" applyAlignment="1">
      <alignment horizontal="center"/>
    </xf>
    <xf numFmtId="1" fontId="2" fillId="0" borderId="10" xfId="2" applyNumberFormat="1" applyFont="1" applyFill="1" applyBorder="1" applyAlignment="1" applyProtection="1">
      <alignment horizontal="left" vertical="center" wrapText="1"/>
    </xf>
    <xf numFmtId="4" fontId="2" fillId="0" borderId="7" xfId="2" applyNumberFormat="1" applyFont="1" applyFill="1" applyBorder="1" applyAlignment="1" applyProtection="1">
      <alignment horizontal="right" vertical="center" wrapText="1"/>
    </xf>
    <xf numFmtId="0" fontId="3" fillId="0" borderId="7" xfId="2" applyNumberFormat="1" applyFont="1" applyFill="1" applyBorder="1" applyAlignment="1" applyProtection="1">
      <alignment horizontal="center" vertical="center" wrapText="1"/>
    </xf>
    <xf numFmtId="1" fontId="3" fillId="0" borderId="2" xfId="2" applyNumberFormat="1" applyFont="1" applyFill="1" applyBorder="1" applyAlignment="1" applyProtection="1">
      <alignment horizontal="center" vertical="center" wrapText="1"/>
    </xf>
    <xf numFmtId="1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 applyProtection="1">
      <alignment horizontal="center"/>
      <protection locked="0"/>
    </xf>
    <xf numFmtId="1" fontId="4" fillId="0" borderId="11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/>
    <xf numFmtId="0" fontId="32" fillId="0" borderId="0" xfId="0" applyFont="1" applyAlignment="1">
      <alignment horizontal="left"/>
    </xf>
    <xf numFmtId="2" fontId="33" fillId="9" borderId="0" xfId="0" applyNumberFormat="1" applyFont="1" applyFill="1"/>
    <xf numFmtId="1" fontId="3" fillId="0" borderId="4" xfId="2" applyNumberFormat="1" applyFont="1" applyFill="1" applyBorder="1" applyAlignment="1" applyProtection="1">
      <alignment horizontal="center" vertical="center" wrapText="1"/>
    </xf>
    <xf numFmtId="0" fontId="8" fillId="0" borderId="0" xfId="0" quotePrefix="1" applyFont="1" applyAlignment="1">
      <alignment horizontal="left"/>
    </xf>
    <xf numFmtId="0" fontId="0" fillId="0" borderId="0" xfId="0" quotePrefix="1" applyAlignment="1">
      <alignment horizontal="left"/>
    </xf>
    <xf numFmtId="1" fontId="3" fillId="0" borderId="0" xfId="2" applyNumberFormat="1" applyFont="1" applyFill="1" applyBorder="1" applyAlignment="1" applyProtection="1">
      <alignment horizontal="center" vertical="center" wrapText="1"/>
    </xf>
    <xf numFmtId="1" fontId="2" fillId="0" borderId="0" xfId="2" applyNumberFormat="1" applyFont="1" applyFill="1" applyBorder="1" applyAlignment="1" applyProtection="1">
      <alignment horizontal="center" vertical="center" wrapText="1"/>
    </xf>
    <xf numFmtId="1" fontId="2" fillId="0" borderId="0" xfId="2" applyNumberFormat="1" applyFont="1" applyFill="1" applyBorder="1" applyAlignment="1" applyProtection="1">
      <alignment vertical="center" wrapText="1"/>
    </xf>
    <xf numFmtId="4" fontId="2" fillId="0" borderId="2" xfId="2" applyNumberFormat="1" applyFont="1" applyFill="1" applyBorder="1" applyAlignment="1" applyProtection="1">
      <alignment horizontal="left" vertical="center" wrapText="1"/>
    </xf>
    <xf numFmtId="166" fontId="5" fillId="0" borderId="2" xfId="0" applyNumberFormat="1" applyFont="1" applyBorder="1" applyAlignment="1">
      <alignment horizontal="right" wrapText="1"/>
    </xf>
    <xf numFmtId="1" fontId="4" fillId="14" borderId="4" xfId="0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36" fillId="14" borderId="4" xfId="0" applyNumberFormat="1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0" fillId="0" borderId="2" xfId="0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4" fillId="13" borderId="2" xfId="0" applyFont="1" applyFill="1" applyBorder="1"/>
    <xf numFmtId="0" fontId="4" fillId="13" borderId="4" xfId="0" applyFont="1" applyFill="1" applyBorder="1"/>
    <xf numFmtId="0" fontId="4" fillId="13" borderId="6" xfId="0" applyFont="1" applyFill="1" applyBorder="1"/>
    <xf numFmtId="0" fontId="4" fillId="13" borderId="5" xfId="0" applyFont="1" applyFill="1" applyBorder="1"/>
    <xf numFmtId="0" fontId="0" fillId="0" borderId="2" xfId="0" applyBorder="1" applyAlignment="1">
      <alignment horizontal="center"/>
    </xf>
    <xf numFmtId="164" fontId="4" fillId="0" borderId="2" xfId="5" applyFont="1" applyBorder="1" applyProtection="1"/>
    <xf numFmtId="9" fontId="4" fillId="0" borderId="2" xfId="6" applyFont="1" applyBorder="1" applyProtection="1"/>
    <xf numFmtId="2" fontId="4" fillId="0" borderId="7" xfId="0" applyNumberFormat="1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6" xfId="0" applyFont="1" applyBorder="1" applyAlignment="1">
      <alignment horizontal="center"/>
    </xf>
    <xf numFmtId="164" fontId="4" fillId="0" borderId="16" xfId="5" applyFont="1" applyBorder="1" applyProtection="1"/>
    <xf numFmtId="0" fontId="3" fillId="13" borderId="9" xfId="0" applyFont="1" applyFill="1" applyBorder="1"/>
    <xf numFmtId="0" fontId="3" fillId="3" borderId="6" xfId="0" applyFont="1" applyFill="1" applyBorder="1" applyAlignment="1">
      <alignment horizontal="center"/>
    </xf>
    <xf numFmtId="4" fontId="3" fillId="3" borderId="6" xfId="0" applyNumberFormat="1" applyFont="1" applyFill="1" applyBorder="1" applyAlignment="1">
      <alignment horizontal="center"/>
    </xf>
    <xf numFmtId="4" fontId="3" fillId="3" borderId="6" xfId="0" applyNumberFormat="1" applyFont="1" applyFill="1" applyBorder="1" applyAlignment="1">
      <alignment horizontal="right"/>
    </xf>
    <xf numFmtId="2" fontId="3" fillId="3" borderId="5" xfId="0" applyNumberFormat="1" applyFont="1" applyFill="1" applyBorder="1"/>
    <xf numFmtId="0" fontId="5" fillId="0" borderId="4" xfId="0" applyFont="1" applyBorder="1"/>
    <xf numFmtId="0" fontId="4" fillId="0" borderId="5" xfId="0" applyFont="1" applyBorder="1"/>
    <xf numFmtId="0" fontId="3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right"/>
    </xf>
    <xf numFmtId="2" fontId="4" fillId="0" borderId="2" xfId="0" applyNumberFormat="1" applyFont="1" applyBorder="1"/>
    <xf numFmtId="0" fontId="21" fillId="10" borderId="2" xfId="0" applyFont="1" applyFill="1" applyBorder="1" applyAlignment="1">
      <alignment horizontal="center"/>
    </xf>
    <xf numFmtId="9" fontId="4" fillId="0" borderId="7" xfId="6" applyFont="1" applyBorder="1" applyProtection="1"/>
    <xf numFmtId="0" fontId="28" fillId="0" borderId="4" xfId="0" applyFont="1" applyBorder="1"/>
    <xf numFmtId="0" fontId="5" fillId="0" borderId="12" xfId="0" applyFont="1" applyBorder="1"/>
    <xf numFmtId="0" fontId="4" fillId="0" borderId="12" xfId="0" applyFont="1" applyBorder="1"/>
    <xf numFmtId="0" fontId="3" fillId="0" borderId="7" xfId="0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right"/>
    </xf>
    <xf numFmtId="9" fontId="4" fillId="0" borderId="7" xfId="6" applyFont="1" applyBorder="1" applyAlignment="1" applyProtection="1">
      <alignment horizontal="right"/>
    </xf>
    <xf numFmtId="0" fontId="28" fillId="0" borderId="11" xfId="0" applyFont="1" applyBorder="1"/>
    <xf numFmtId="4" fontId="0" fillId="0" borderId="2" xfId="0" applyNumberFormat="1" applyBorder="1" applyAlignment="1">
      <alignment horizontal="center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3" fillId="0" borderId="5" xfId="0" applyFont="1" applyBorder="1" applyAlignment="1">
      <alignment horizontal="center"/>
    </xf>
    <xf numFmtId="9" fontId="4" fillId="0" borderId="2" xfId="6" applyFont="1" applyBorder="1" applyAlignment="1" applyProtection="1">
      <alignment horizontal="right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9" fontId="0" fillId="0" borderId="2" xfId="6" applyFont="1" applyBorder="1" applyAlignment="1" applyProtection="1">
      <alignment horizontal="right"/>
    </xf>
    <xf numFmtId="0" fontId="4" fillId="0" borderId="1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1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3" fillId="0" borderId="2" xfId="0" applyNumberFormat="1" applyFont="1" applyBorder="1"/>
    <xf numFmtId="9" fontId="3" fillId="0" borderId="2" xfId="6" applyFont="1" applyBorder="1" applyProtection="1"/>
    <xf numFmtId="0" fontId="5" fillId="0" borderId="10" xfId="0" applyFont="1" applyBorder="1"/>
    <xf numFmtId="0" fontId="5" fillId="0" borderId="9" xfId="0" applyFont="1" applyBorder="1"/>
    <xf numFmtId="0" fontId="4" fillId="0" borderId="8" xfId="0" applyFont="1" applyBorder="1"/>
    <xf numFmtId="2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7" borderId="2" xfId="0" applyFill="1" applyBorder="1" applyAlignment="1">
      <alignment horizontal="center"/>
    </xf>
    <xf numFmtId="9" fontId="3" fillId="3" borderId="6" xfId="6" applyFont="1" applyFill="1" applyBorder="1" applyProtection="1"/>
    <xf numFmtId="2" fontId="4" fillId="0" borderId="8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right"/>
    </xf>
    <xf numFmtId="0" fontId="3" fillId="0" borderId="4" xfId="2" applyNumberFormat="1" applyFont="1" applyFill="1" applyBorder="1" applyAlignment="1" applyProtection="1">
      <alignment horizontal="left" vertical="center"/>
    </xf>
    <xf numFmtId="0" fontId="3" fillId="0" borderId="6" xfId="2" applyNumberFormat="1" applyFont="1" applyFill="1" applyBorder="1" applyAlignment="1" applyProtection="1">
      <alignment horizontal="left" vertical="center"/>
    </xf>
    <xf numFmtId="0" fontId="3" fillId="0" borderId="5" xfId="2" applyNumberFormat="1" applyFont="1" applyFill="1" applyBorder="1" applyAlignment="1" applyProtection="1">
      <alignment horizontal="left" vertic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2" fontId="4" fillId="0" borderId="2" xfId="0" applyNumberFormat="1" applyFont="1" applyBorder="1" applyAlignment="1">
      <alignment horizontal="right"/>
    </xf>
    <xf numFmtId="2" fontId="3" fillId="0" borderId="0" xfId="0" applyNumberFormat="1" applyFont="1"/>
    <xf numFmtId="0" fontId="3" fillId="0" borderId="11" xfId="2" applyNumberFormat="1" applyFont="1" applyFill="1" applyBorder="1" applyAlignment="1" applyProtection="1">
      <alignment horizontal="left" vertical="center"/>
    </xf>
    <xf numFmtId="0" fontId="3" fillId="0" borderId="12" xfId="2" applyNumberFormat="1" applyFont="1" applyFill="1" applyBorder="1" applyAlignment="1" applyProtection="1">
      <alignment horizontal="left" vertical="center"/>
    </xf>
    <xf numFmtId="0" fontId="3" fillId="0" borderId="14" xfId="2" applyNumberFormat="1" applyFont="1" applyFill="1" applyBorder="1" applyAlignment="1" applyProtection="1">
      <alignment horizontal="left" vertical="center"/>
    </xf>
    <xf numFmtId="0" fontId="4" fillId="0" borderId="4" xfId="0" applyFont="1" applyBorder="1"/>
    <xf numFmtId="0" fontId="3" fillId="0" borderId="2" xfId="2" applyNumberFormat="1" applyFont="1" applyFill="1" applyBorder="1" applyProtection="1">
      <alignment horizontal="left" vertical="center" indent="1"/>
    </xf>
    <xf numFmtId="2" fontId="4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/>
    </xf>
    <xf numFmtId="9" fontId="4" fillId="0" borderId="15" xfId="6" applyFont="1" applyBorder="1" applyAlignment="1" applyProtection="1">
      <alignment horizontal="right"/>
    </xf>
    <xf numFmtId="0" fontId="3" fillId="0" borderId="8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8" fillId="0" borderId="0" xfId="0" applyFont="1" applyAlignment="1">
      <alignment horizontal="left"/>
    </xf>
    <xf numFmtId="164" fontId="4" fillId="0" borderId="2" xfId="5" applyFont="1" applyBorder="1" applyAlignment="1" applyProtection="1">
      <alignment horizontal="right"/>
    </xf>
    <xf numFmtId="1" fontId="4" fillId="0" borderId="0" xfId="0" applyNumberFormat="1" applyFont="1"/>
    <xf numFmtId="9" fontId="4" fillId="0" borderId="17" xfId="6" applyFont="1" applyBorder="1" applyProtection="1"/>
    <xf numFmtId="0" fontId="4" fillId="0" borderId="0" xfId="0" applyFont="1" applyAlignment="1">
      <alignment horizontal="center"/>
    </xf>
    <xf numFmtId="0" fontId="12" fillId="9" borderId="1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4" xfId="2" applyNumberFormat="1" applyFont="1" applyFill="1" applyBorder="1" applyAlignment="1" applyProtection="1">
      <alignment horizontal="left" vertical="top"/>
    </xf>
    <xf numFmtId="0" fontId="3" fillId="0" borderId="6" xfId="2" applyNumberFormat="1" applyFont="1" applyFill="1" applyBorder="1" applyAlignment="1" applyProtection="1">
      <alignment horizontal="left" vertical="top"/>
    </xf>
    <xf numFmtId="0" fontId="3" fillId="0" borderId="5" xfId="2" applyNumberFormat="1" applyFont="1" applyFill="1" applyBorder="1" applyAlignment="1" applyProtection="1">
      <alignment horizontal="left" vertical="top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2" applyNumberFormat="1" applyFont="1" applyFill="1" applyBorder="1" applyAlignment="1" applyProtection="1">
      <alignment horizontal="left" vertical="center"/>
    </xf>
    <xf numFmtId="0" fontId="3" fillId="0" borderId="6" xfId="2" applyNumberFormat="1" applyFont="1" applyFill="1" applyBorder="1" applyAlignment="1" applyProtection="1">
      <alignment horizontal="left" vertical="center"/>
    </xf>
    <xf numFmtId="0" fontId="3" fillId="0" borderId="5" xfId="2" applyNumberFormat="1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19" fillId="12" borderId="0" xfId="0" applyFont="1" applyFill="1" applyAlignment="1" applyProtection="1">
      <alignment horizontal="left"/>
      <protection locked="0"/>
    </xf>
    <xf numFmtId="0" fontId="15" fillId="3" borderId="0" xfId="0" applyFont="1" applyFill="1" applyAlignment="1">
      <alignment horizontal="left" vertical="top" wrapText="1"/>
    </xf>
  </cellXfs>
  <cellStyles count="7">
    <cellStyle name="Hyperlink" xfId="4" builtinId="8"/>
    <cellStyle name="Komma" xfId="5" builtinId="3"/>
    <cellStyle name="Procent" xfId="6" builtinId="5"/>
    <cellStyle name="SAPBEXchaText" xfId="1" xr:uid="{00000000-0005-0000-0000-000000000000}"/>
    <cellStyle name="SAPBEXstdItem" xfId="2" xr:uid="{00000000-0005-0000-0000-000001000000}"/>
    <cellStyle name="SAPBEXstdItem 2" xfId="3" xr:uid="{00000000-0005-0000-0000-000002000000}"/>
    <cellStyle name="Standaard" xfId="0" builtinId="0"/>
  </cellStyles>
  <dxfs count="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9" defaultPivotStyle="PivotStyleLight16"/>
  <colors>
    <mruColors>
      <color rgb="FFF0B400"/>
      <color rgb="FFB40000"/>
      <color rgb="FFFFDB75"/>
      <color rgb="FFFFE393"/>
      <color rgb="FFFFE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H$20" lockText="1" noThreeD="1"/>
</file>

<file path=xl/ctrlProps/ctrlProp2.xml><?xml version="1.0" encoding="utf-8"?>
<formControlPr xmlns="http://schemas.microsoft.com/office/spreadsheetml/2009/9/main" objectType="CheckBox" fmlaLink="$H$21" lockText="1" noThreeD="1"/>
</file>

<file path=xl/ctrlProps/ctrlProp3.xml><?xml version="1.0" encoding="utf-8"?>
<formControlPr xmlns="http://schemas.microsoft.com/office/spreadsheetml/2009/9/main" objectType="CheckBox" fmlaLink="$O$20" lockText="1" noThreeD="1"/>
</file>

<file path=xl/ctrlProps/ctrlProp4.xml><?xml version="1.0" encoding="utf-8"?>
<formControlPr xmlns="http://schemas.microsoft.com/office/spreadsheetml/2009/9/main" objectType="CheckBox" fmlaLink="$O$21" lockText="1" noThreeD="1"/>
</file>

<file path=xl/ctrlProps/ctrlProp5.xml><?xml version="1.0" encoding="utf-8"?>
<formControlPr xmlns="http://schemas.microsoft.com/office/spreadsheetml/2009/9/main" objectType="CheckBox" fmlaLink="$O$19" lockText="1" noThreeD="1"/>
</file>

<file path=xl/ctrlProps/ctrlProp6.xml><?xml version="1.0" encoding="utf-8"?>
<formControlPr xmlns="http://schemas.microsoft.com/office/spreadsheetml/2009/9/main" objectType="CheckBox" fmlaLink="$H$19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19</xdr:row>
          <xdr:rowOff>0</xdr:rowOff>
        </xdr:from>
        <xdr:to>
          <xdr:col>5</xdr:col>
          <xdr:colOff>241300</xdr:colOff>
          <xdr:row>20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20</xdr:row>
          <xdr:rowOff>0</xdr:rowOff>
        </xdr:from>
        <xdr:to>
          <xdr:col>5</xdr:col>
          <xdr:colOff>228600</xdr:colOff>
          <xdr:row>21</xdr:row>
          <xdr:rowOff>50800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12700</xdr:colOff>
          <xdr:row>19</xdr:row>
          <xdr:rowOff>0</xdr:rowOff>
        </xdr:from>
        <xdr:to>
          <xdr:col>10</xdr:col>
          <xdr:colOff>241300</xdr:colOff>
          <xdr:row>20</xdr:row>
          <xdr:rowOff>50800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12700</xdr:colOff>
          <xdr:row>20</xdr:row>
          <xdr:rowOff>0</xdr:rowOff>
        </xdr:from>
        <xdr:to>
          <xdr:col>10</xdr:col>
          <xdr:colOff>228600</xdr:colOff>
          <xdr:row>21</xdr:row>
          <xdr:rowOff>50800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12700</xdr:colOff>
          <xdr:row>18</xdr:row>
          <xdr:rowOff>0</xdr:rowOff>
        </xdr:from>
        <xdr:to>
          <xdr:col>10</xdr:col>
          <xdr:colOff>266700</xdr:colOff>
          <xdr:row>19</xdr:row>
          <xdr:rowOff>25400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18</xdr:row>
          <xdr:rowOff>0</xdr:rowOff>
        </xdr:from>
        <xdr:to>
          <xdr:col>5</xdr:col>
          <xdr:colOff>241300</xdr:colOff>
          <xdr:row>19</xdr:row>
          <xdr:rowOff>38100</xdr:rowOff>
        </xdr:to>
        <xdr:sp macro="" textlink="">
          <xdr:nvSpPr>
            <xdr:cNvPr id="1057" name="Check Box 15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2083370</xdr:colOff>
      <xdr:row>1</xdr:row>
      <xdr:rowOff>28540</xdr:rowOff>
    </xdr:from>
    <xdr:to>
      <xdr:col>9</xdr:col>
      <xdr:colOff>703088</xdr:colOff>
      <xdr:row>3</xdr:row>
      <xdr:rowOff>214045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42BEFF9-7A6F-5729-C13C-B9365E7EA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392" y="214046"/>
          <a:ext cx="2545675" cy="813370"/>
        </a:xfrm>
        <a:prstGeom prst="rect">
          <a:avLst/>
        </a:prstGeom>
      </xdr:spPr>
    </xdr:pic>
    <xdr:clientData/>
  </xdr:twoCellAnchor>
  <xdr:twoCellAnchor>
    <xdr:from>
      <xdr:col>2</xdr:col>
      <xdr:colOff>16563</xdr:colOff>
      <xdr:row>38</xdr:row>
      <xdr:rowOff>8291</xdr:rowOff>
    </xdr:from>
    <xdr:to>
      <xdr:col>2</xdr:col>
      <xdr:colOff>712304</xdr:colOff>
      <xdr:row>39</xdr:row>
      <xdr:rowOff>306461</xdr:rowOff>
    </xdr:to>
    <xdr:sp macro="" textlink="">
      <xdr:nvSpPr>
        <xdr:cNvPr id="2" name="Bijschrift: pijl-rechts 1">
          <a:extLst>
            <a:ext uri="{FF2B5EF4-FFF2-40B4-BE49-F238E27FC236}">
              <a16:creationId xmlns:a16="http://schemas.microsoft.com/office/drawing/2014/main" id="{C26EC073-4343-4BA0-BA43-2707C8F65F4F}"/>
            </a:ext>
          </a:extLst>
        </xdr:cNvPr>
        <xdr:cNvSpPr/>
      </xdr:nvSpPr>
      <xdr:spPr>
        <a:xfrm rot="5400000">
          <a:off x="-45554" y="8825125"/>
          <a:ext cx="1234105" cy="695741"/>
        </a:xfrm>
        <a:prstGeom prst="rightArrowCallout">
          <a:avLst>
            <a:gd name="adj1" fmla="val 25000"/>
            <a:gd name="adj2" fmla="val 26538"/>
            <a:gd name="adj3" fmla="val 25000"/>
            <a:gd name="adj4" fmla="val 64977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2</xdr:col>
      <xdr:colOff>745434</xdr:colOff>
      <xdr:row>38</xdr:row>
      <xdr:rowOff>6635</xdr:rowOff>
    </xdr:from>
    <xdr:to>
      <xdr:col>3</xdr:col>
      <xdr:colOff>760755</xdr:colOff>
      <xdr:row>39</xdr:row>
      <xdr:rowOff>318057</xdr:rowOff>
    </xdr:to>
    <xdr:sp macro="" textlink="">
      <xdr:nvSpPr>
        <xdr:cNvPr id="4" name="Bijschrift: pijl-rechts 3">
          <a:extLst>
            <a:ext uri="{FF2B5EF4-FFF2-40B4-BE49-F238E27FC236}">
              <a16:creationId xmlns:a16="http://schemas.microsoft.com/office/drawing/2014/main" id="{6C7E2DD8-20DD-4BD1-94A7-2CE548AA969F}"/>
            </a:ext>
          </a:extLst>
        </xdr:cNvPr>
        <xdr:cNvSpPr/>
      </xdr:nvSpPr>
      <xdr:spPr>
        <a:xfrm rot="5400000">
          <a:off x="713340" y="8793446"/>
          <a:ext cx="1247357" cy="769039"/>
        </a:xfrm>
        <a:prstGeom prst="rightArrowCallout">
          <a:avLst>
            <a:gd name="adj1" fmla="val 25000"/>
            <a:gd name="adj2" fmla="val 26538"/>
            <a:gd name="adj3" fmla="val 25000"/>
            <a:gd name="adj4" fmla="val 64977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4</xdr:col>
      <xdr:colOff>41412</xdr:colOff>
      <xdr:row>38</xdr:row>
      <xdr:rowOff>8283</xdr:rowOff>
    </xdr:from>
    <xdr:to>
      <xdr:col>4</xdr:col>
      <xdr:colOff>770693</xdr:colOff>
      <xdr:row>39</xdr:row>
      <xdr:rowOff>313085</xdr:rowOff>
    </xdr:to>
    <xdr:sp macro="" textlink="">
      <xdr:nvSpPr>
        <xdr:cNvPr id="5" name="Bijschrift: pijl-rechts 4">
          <a:extLst>
            <a:ext uri="{FF2B5EF4-FFF2-40B4-BE49-F238E27FC236}">
              <a16:creationId xmlns:a16="http://schemas.microsoft.com/office/drawing/2014/main" id="{F1228417-452B-492A-8A35-E77AAC3C868E}"/>
            </a:ext>
          </a:extLst>
        </xdr:cNvPr>
        <xdr:cNvSpPr/>
      </xdr:nvSpPr>
      <xdr:spPr>
        <a:xfrm rot="5400000">
          <a:off x="1508467" y="8811663"/>
          <a:ext cx="1240737" cy="729281"/>
        </a:xfrm>
        <a:prstGeom prst="rightArrowCallout">
          <a:avLst>
            <a:gd name="adj1" fmla="val 25000"/>
            <a:gd name="adj2" fmla="val 26538"/>
            <a:gd name="adj3" fmla="val 25000"/>
            <a:gd name="adj4" fmla="val 64977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4</xdr:col>
      <xdr:colOff>36441</xdr:colOff>
      <xdr:row>126</xdr:row>
      <xdr:rowOff>49700</xdr:rowOff>
    </xdr:from>
    <xdr:to>
      <xdr:col>4</xdr:col>
      <xdr:colOff>816249</xdr:colOff>
      <xdr:row>129</xdr:row>
      <xdr:rowOff>8286</xdr:rowOff>
    </xdr:to>
    <xdr:sp macro="" textlink="">
      <xdr:nvSpPr>
        <xdr:cNvPr id="7" name="Bijschrift: pijl-rechts 6">
          <a:extLst>
            <a:ext uri="{FF2B5EF4-FFF2-40B4-BE49-F238E27FC236}">
              <a16:creationId xmlns:a16="http://schemas.microsoft.com/office/drawing/2014/main" id="{330599A0-F32B-47E2-ACEC-426C45F91AF9}"/>
            </a:ext>
          </a:extLst>
        </xdr:cNvPr>
        <xdr:cNvSpPr/>
      </xdr:nvSpPr>
      <xdr:spPr>
        <a:xfrm rot="5400000">
          <a:off x="1380502" y="22546714"/>
          <a:ext cx="1292086" cy="779808"/>
        </a:xfrm>
        <a:prstGeom prst="rightArrowCallout">
          <a:avLst>
            <a:gd name="adj1" fmla="val 25000"/>
            <a:gd name="adj2" fmla="val 26538"/>
            <a:gd name="adj3" fmla="val 25000"/>
            <a:gd name="adj4" fmla="val 64977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customProperty" Target="../customProperty1.bin"/><Relationship Id="rId7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anin.be/bingel/licenties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Q189"/>
  <sheetViews>
    <sheetView showGridLines="0" showZeros="0" tabSelected="1" topLeftCell="A37" zoomScale="115" zoomScaleNormal="115" workbookViewId="0">
      <selection activeCell="C60" sqref="C60"/>
    </sheetView>
  </sheetViews>
  <sheetFormatPr baseColWidth="10" defaultColWidth="9.1640625" defaultRowHeight="15" x14ac:dyDescent="0.2"/>
  <cols>
    <col min="1" max="1" width="3.1640625" customWidth="1"/>
    <col min="2" max="2" width="4.33203125" hidden="1" customWidth="1"/>
    <col min="3" max="3" width="11.33203125" style="57" customWidth="1"/>
    <col min="4" max="4" width="11.5" style="57" customWidth="1"/>
    <col min="5" max="5" width="11.6640625" style="57" customWidth="1"/>
    <col min="6" max="6" width="5" customWidth="1"/>
    <col min="7" max="7" width="46.83203125" customWidth="1"/>
    <col min="8" max="8" width="9.5" hidden="1" customWidth="1"/>
    <col min="9" max="9" width="9.5" customWidth="1"/>
    <col min="10" max="10" width="18.33203125" style="47" bestFit="1" customWidth="1"/>
    <col min="11" max="11" width="7" style="41" customWidth="1"/>
    <col min="12" max="12" width="12.5" style="1" customWidth="1"/>
    <col min="13" max="13" width="13.6640625" style="1" customWidth="1"/>
    <col min="14" max="14" width="18.33203125" style="65" customWidth="1"/>
    <col min="15" max="15" width="9.5" hidden="1" customWidth="1"/>
    <col min="16" max="16" width="0" hidden="1" customWidth="1"/>
  </cols>
  <sheetData>
    <row r="1" spans="1:15" x14ac:dyDescent="0.2">
      <c r="I1" s="35" t="s">
        <v>0</v>
      </c>
    </row>
    <row r="2" spans="1:15" ht="24.75" customHeight="1" x14ac:dyDescent="0.3">
      <c r="G2" s="219"/>
      <c r="H2" s="219"/>
      <c r="I2" s="219"/>
      <c r="J2" s="219"/>
      <c r="K2" s="219"/>
      <c r="L2" s="5"/>
      <c r="M2" s="5"/>
    </row>
    <row r="3" spans="1:15" ht="24.75" customHeight="1" x14ac:dyDescent="0.3">
      <c r="G3" s="5"/>
      <c r="H3" s="5"/>
      <c r="I3" s="5"/>
      <c r="J3" s="48"/>
      <c r="K3" s="5"/>
      <c r="L3" s="5"/>
      <c r="M3" s="5"/>
    </row>
    <row r="4" spans="1:15" ht="24.75" customHeight="1" x14ac:dyDescent="0.3">
      <c r="G4" s="219"/>
      <c r="H4" s="219"/>
      <c r="I4" s="219"/>
      <c r="J4" s="219"/>
      <c r="K4" s="219"/>
      <c r="L4" s="5"/>
      <c r="M4" s="5"/>
    </row>
    <row r="5" spans="1:15" ht="24.75" customHeight="1" x14ac:dyDescent="0.3">
      <c r="C5" s="200" t="s">
        <v>1</v>
      </c>
      <c r="G5" s="5"/>
      <c r="H5" s="5"/>
      <c r="I5" s="5"/>
      <c r="J5" s="5"/>
      <c r="K5" s="5"/>
      <c r="L5" s="5"/>
      <c r="M5" s="5"/>
    </row>
    <row r="6" spans="1:15" s="9" customFormat="1" ht="18" customHeight="1" x14ac:dyDescent="0.3">
      <c r="A6"/>
      <c r="B6"/>
      <c r="C6" s="74" t="s">
        <v>2</v>
      </c>
      <c r="D6" s="74"/>
      <c r="E6" s="74"/>
      <c r="F6" s="26"/>
      <c r="G6" s="27"/>
      <c r="H6" s="27"/>
      <c r="I6" s="27"/>
      <c r="J6" s="49"/>
      <c r="K6" s="27"/>
      <c r="L6" s="27"/>
      <c r="M6" s="27"/>
      <c r="N6" s="66"/>
    </row>
    <row r="7" spans="1:15" ht="25.5" customHeight="1" x14ac:dyDescent="0.2">
      <c r="C7" s="64" t="s">
        <v>3</v>
      </c>
      <c r="D7" s="64"/>
      <c r="E7" s="64"/>
      <c r="F7" s="46"/>
      <c r="G7" s="220"/>
      <c r="H7" s="220"/>
      <c r="I7" s="220"/>
      <c r="J7" s="220"/>
      <c r="K7" s="220"/>
      <c r="L7" s="220"/>
      <c r="M7" s="220"/>
      <c r="N7" s="220"/>
      <c r="O7" s="37"/>
    </row>
    <row r="8" spans="1:15" ht="14.25" customHeight="1" x14ac:dyDescent="0.3">
      <c r="C8" s="58"/>
      <c r="D8" s="58"/>
      <c r="E8" s="58"/>
      <c r="F8" s="4"/>
      <c r="J8" s="48"/>
      <c r="K8" s="5"/>
      <c r="L8" s="5"/>
      <c r="M8" s="5"/>
    </row>
    <row r="9" spans="1:15" s="9" customFormat="1" ht="18" customHeight="1" x14ac:dyDescent="0.3">
      <c r="A9"/>
      <c r="B9"/>
      <c r="C9" s="74" t="s">
        <v>4</v>
      </c>
      <c r="D9" s="74"/>
      <c r="E9" s="74"/>
      <c r="F9" s="26"/>
      <c r="G9" s="27"/>
      <c r="H9" s="27"/>
      <c r="I9" s="27"/>
      <c r="J9" s="49"/>
      <c r="K9" s="27"/>
      <c r="L9" s="27"/>
      <c r="M9" s="27"/>
      <c r="N9" s="66"/>
    </row>
    <row r="10" spans="1:15" ht="14.25" customHeight="1" x14ac:dyDescent="0.3">
      <c r="C10" s="59"/>
      <c r="D10" s="59"/>
      <c r="E10" s="59"/>
      <c r="F10" s="7"/>
      <c r="J10" s="48"/>
      <c r="K10" s="5"/>
      <c r="L10" s="5"/>
      <c r="M10" s="5"/>
    </row>
    <row r="11" spans="1:15" ht="33" customHeight="1" x14ac:dyDescent="0.2">
      <c r="C11" s="221" t="s">
        <v>5</v>
      </c>
      <c r="D11" s="221"/>
      <c r="E11" s="221"/>
      <c r="F11" s="221"/>
      <c r="G11" s="221"/>
      <c r="H11" s="8"/>
      <c r="J11" s="221" t="s">
        <v>6</v>
      </c>
      <c r="K11" s="221"/>
      <c r="L11" s="221"/>
      <c r="M11" s="221"/>
      <c r="N11" s="221"/>
    </row>
    <row r="12" spans="1:15" ht="14.25" customHeight="1" x14ac:dyDescent="0.2">
      <c r="C12" s="60" t="s">
        <v>7</v>
      </c>
      <c r="D12" s="60"/>
      <c r="E12" s="60"/>
      <c r="F12" s="55"/>
      <c r="G12" s="11"/>
      <c r="H12" s="6"/>
      <c r="J12" s="50" t="s">
        <v>7</v>
      </c>
      <c r="K12" s="55"/>
      <c r="L12" s="12"/>
      <c r="M12" s="12"/>
      <c r="N12" s="67"/>
    </row>
    <row r="13" spans="1:15" ht="14.25" customHeight="1" x14ac:dyDescent="0.2">
      <c r="C13" s="60" t="s">
        <v>8</v>
      </c>
      <c r="D13" s="60"/>
      <c r="E13" s="60"/>
      <c r="F13" s="56"/>
      <c r="G13" s="11"/>
      <c r="H13" s="6"/>
      <c r="J13" s="50" t="s">
        <v>8</v>
      </c>
      <c r="K13" s="56"/>
      <c r="L13" s="12"/>
      <c r="M13" s="12"/>
      <c r="N13" s="67"/>
    </row>
    <row r="14" spans="1:15" ht="14.25" customHeight="1" x14ac:dyDescent="0.2">
      <c r="C14" s="60" t="s">
        <v>9</v>
      </c>
      <c r="D14" s="60"/>
      <c r="E14" s="60"/>
      <c r="F14" s="56"/>
      <c r="G14" s="11"/>
      <c r="H14" s="6"/>
      <c r="J14" s="50" t="s">
        <v>9</v>
      </c>
      <c r="K14" s="56"/>
      <c r="L14" s="12"/>
      <c r="M14" s="12"/>
      <c r="N14" s="67"/>
    </row>
    <row r="15" spans="1:15" ht="14.25" customHeight="1" x14ac:dyDescent="0.3">
      <c r="C15" s="58"/>
      <c r="D15" s="58"/>
      <c r="E15" s="58"/>
      <c r="F15" s="4"/>
      <c r="J15" s="51"/>
      <c r="K15" s="5"/>
      <c r="L15" s="5"/>
      <c r="M15" s="5"/>
    </row>
    <row r="16" spans="1:15" s="9" customFormat="1" ht="18" customHeight="1" x14ac:dyDescent="0.3">
      <c r="A16"/>
      <c r="B16"/>
      <c r="C16" s="74" t="s">
        <v>10</v>
      </c>
      <c r="D16" s="74"/>
      <c r="E16" s="74"/>
      <c r="F16" s="26"/>
      <c r="G16" s="27"/>
      <c r="H16" s="27"/>
      <c r="I16" s="27"/>
      <c r="J16" s="49"/>
      <c r="K16" s="27"/>
      <c r="L16" s="27"/>
      <c r="M16" s="27"/>
      <c r="N16" s="66"/>
    </row>
    <row r="17" spans="1:16" ht="14.25" customHeight="1" x14ac:dyDescent="0.2">
      <c r="C17" s="58"/>
      <c r="D17" s="58"/>
      <c r="E17" s="58"/>
      <c r="F17" s="4"/>
      <c r="J17"/>
      <c r="K17"/>
      <c r="L17"/>
      <c r="M17"/>
      <c r="N17"/>
    </row>
    <row r="18" spans="1:16" ht="45" customHeight="1" x14ac:dyDescent="0.2">
      <c r="C18" s="221" t="s">
        <v>11</v>
      </c>
      <c r="D18" s="221"/>
      <c r="E18" s="221"/>
      <c r="F18" s="221"/>
      <c r="G18" s="221"/>
      <c r="H18" s="8"/>
      <c r="J18" s="221" t="s">
        <v>12</v>
      </c>
      <c r="K18" s="221"/>
      <c r="L18" s="221"/>
      <c r="M18" s="221"/>
      <c r="N18" s="221"/>
    </row>
    <row r="19" spans="1:16" ht="14.25" customHeight="1" x14ac:dyDescent="0.2">
      <c r="C19" s="60" t="s">
        <v>7</v>
      </c>
      <c r="D19" s="60"/>
      <c r="E19" s="60"/>
      <c r="F19" s="11"/>
      <c r="G19" s="11"/>
      <c r="H19" s="29" t="b">
        <v>0</v>
      </c>
      <c r="J19" s="60" t="s">
        <v>7</v>
      </c>
      <c r="K19" s="11"/>
      <c r="L19" s="11"/>
      <c r="M19" s="11"/>
      <c r="N19" s="11"/>
      <c r="O19" s="28" t="b">
        <v>0</v>
      </c>
    </row>
    <row r="20" spans="1:16" ht="14.25" customHeight="1" x14ac:dyDescent="0.2">
      <c r="C20" s="60" t="s">
        <v>8</v>
      </c>
      <c r="D20" s="60"/>
      <c r="E20" s="60"/>
      <c r="F20" s="11"/>
      <c r="G20" s="11"/>
      <c r="H20" s="29" t="b">
        <v>0</v>
      </c>
      <c r="J20" s="60" t="s">
        <v>8</v>
      </c>
      <c r="K20" s="11"/>
      <c r="L20" s="11"/>
      <c r="M20" s="11"/>
      <c r="N20" s="11"/>
      <c r="O20" s="28" t="b">
        <v>0</v>
      </c>
    </row>
    <row r="21" spans="1:16" ht="14.25" customHeight="1" x14ac:dyDescent="0.2">
      <c r="C21" s="60" t="s">
        <v>9</v>
      </c>
      <c r="D21" s="60"/>
      <c r="E21" s="60"/>
      <c r="F21" s="11"/>
      <c r="G21" s="11"/>
      <c r="H21" s="29" t="b">
        <v>0</v>
      </c>
      <c r="J21" s="60" t="s">
        <v>9</v>
      </c>
      <c r="K21" s="11"/>
      <c r="L21" s="11"/>
      <c r="M21" s="11"/>
      <c r="N21" s="11"/>
      <c r="O21" s="28" t="b">
        <v>0</v>
      </c>
    </row>
    <row r="22" spans="1:16" ht="14.25" customHeight="1" x14ac:dyDescent="0.3">
      <c r="J22" s="51"/>
      <c r="K22" s="5"/>
      <c r="L22" s="5"/>
      <c r="M22" s="5"/>
    </row>
    <row r="23" spans="1:16" s="9" customFormat="1" ht="18" customHeight="1" x14ac:dyDescent="0.2">
      <c r="A23"/>
      <c r="B23"/>
      <c r="C23" s="205" t="s">
        <v>13</v>
      </c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9">
        <v>0.9</v>
      </c>
    </row>
    <row r="24" spans="1:16" s="9" customFormat="1" ht="17.25" customHeight="1" x14ac:dyDescent="0.2">
      <c r="A24"/>
      <c r="B24"/>
      <c r="C24" t="s">
        <v>14</v>
      </c>
      <c r="D24" s="75"/>
      <c r="E24" s="75"/>
      <c r="P24" s="39"/>
    </row>
    <row r="25" spans="1:16" s="9" customFormat="1" ht="17.25" customHeight="1" x14ac:dyDescent="0.2">
      <c r="A25"/>
      <c r="B25"/>
      <c r="C25" t="s">
        <v>15</v>
      </c>
      <c r="D25"/>
      <c r="E25"/>
      <c r="P25" s="39"/>
    </row>
    <row r="26" spans="1:16" s="9" customFormat="1" ht="17.25" customHeight="1" x14ac:dyDescent="0.2">
      <c r="A26"/>
      <c r="B26"/>
      <c r="C26" t="s">
        <v>16</v>
      </c>
      <c r="D26"/>
      <c r="E26"/>
      <c r="P26" s="39"/>
    </row>
    <row r="27" spans="1:16" s="9" customFormat="1" ht="6" customHeight="1" x14ac:dyDescent="0.2">
      <c r="A27"/>
      <c r="B27"/>
      <c r="C27" t="s">
        <v>17</v>
      </c>
      <c r="D27"/>
      <c r="E27"/>
      <c r="P27" s="39"/>
    </row>
    <row r="28" spans="1:16" s="9" customFormat="1" x14ac:dyDescent="0.2">
      <c r="A28"/>
      <c r="B28"/>
      <c r="C28" s="99" t="s">
        <v>18</v>
      </c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P28" s="39"/>
    </row>
    <row r="29" spans="1:16" s="9" customFormat="1" x14ac:dyDescent="0.2">
      <c r="A29"/>
      <c r="B29"/>
    </row>
    <row r="30" spans="1:16" s="9" customFormat="1" ht="47.25" customHeight="1" x14ac:dyDescent="0.2">
      <c r="A30"/>
      <c r="B30"/>
      <c r="C30" s="206" t="s">
        <v>19</v>
      </c>
      <c r="D30" s="206"/>
      <c r="E30" s="206"/>
      <c r="F30" s="206"/>
      <c r="G30" s="206"/>
      <c r="H30" s="206"/>
      <c r="I30" s="206"/>
      <c r="J30" s="206"/>
      <c r="K30" s="206"/>
      <c r="L30" s="206"/>
      <c r="M30" s="206"/>
      <c r="N30" s="206"/>
    </row>
    <row r="31" spans="1:16" s="9" customFormat="1" ht="14.25" customHeight="1" x14ac:dyDescent="0.2">
      <c r="A31"/>
      <c r="B31"/>
    </row>
    <row r="32" spans="1:16" s="9" customFormat="1" ht="18" customHeight="1" x14ac:dyDescent="0.2">
      <c r="A32"/>
      <c r="B32"/>
      <c r="C32" s="205" t="s">
        <v>20</v>
      </c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9">
        <v>0.9</v>
      </c>
    </row>
    <row r="33" spans="1:17" s="9" customFormat="1" ht="12" customHeight="1" x14ac:dyDescent="0.2">
      <c r="A33"/>
      <c r="B33"/>
    </row>
    <row r="34" spans="1:17" s="9" customFormat="1" ht="16.5" customHeight="1" x14ac:dyDescent="0.2">
      <c r="A34"/>
      <c r="B34"/>
      <c r="C34" s="39" t="s">
        <v>21</v>
      </c>
    </row>
    <row r="35" spans="1:17" s="9" customFormat="1" ht="16.5" customHeight="1" x14ac:dyDescent="0.2">
      <c r="A35"/>
      <c r="B35"/>
      <c r="C35" s="39"/>
      <c r="D35" s="39" t="s">
        <v>22</v>
      </c>
    </row>
    <row r="36" spans="1:17" s="9" customFormat="1" ht="16.5" customHeight="1" x14ac:dyDescent="0.2">
      <c r="A36"/>
      <c r="B36"/>
      <c r="C36" s="39"/>
      <c r="D36" s="39" t="s">
        <v>23</v>
      </c>
    </row>
    <row r="37" spans="1:17" s="9" customFormat="1" ht="16.5" customHeight="1" x14ac:dyDescent="0.2">
      <c r="A37"/>
      <c r="B37"/>
      <c r="C37" s="39"/>
      <c r="D37" s="39" t="s">
        <v>24</v>
      </c>
    </row>
    <row r="38" spans="1:17" s="9" customFormat="1" ht="12" customHeight="1" x14ac:dyDescent="0.2">
      <c r="A38"/>
      <c r="B38"/>
    </row>
    <row r="39" spans="1:17" s="9" customFormat="1" ht="73.5" customHeight="1" x14ac:dyDescent="0.2">
      <c r="A39"/>
      <c r="B39"/>
      <c r="C39" s="100" t="s">
        <v>25</v>
      </c>
      <c r="D39" s="101" t="s">
        <v>26</v>
      </c>
      <c r="E39" s="101" t="s">
        <v>27</v>
      </c>
    </row>
    <row r="40" spans="1:17" s="2" customFormat="1" ht="25.5" customHeight="1" x14ac:dyDescent="0.2">
      <c r="A40"/>
      <c r="B40"/>
      <c r="C40" s="102"/>
      <c r="D40" s="102"/>
      <c r="E40" s="102"/>
      <c r="F40" s="30" t="s">
        <v>28</v>
      </c>
      <c r="G40" s="14"/>
      <c r="H40" s="31"/>
      <c r="I40" s="32"/>
      <c r="J40" s="33" t="s">
        <v>29</v>
      </c>
      <c r="K40" s="103"/>
      <c r="L40" s="34" t="s">
        <v>30</v>
      </c>
      <c r="M40" s="34" t="s">
        <v>31</v>
      </c>
      <c r="N40" s="104" t="s">
        <v>32</v>
      </c>
      <c r="O40" s="2" t="s">
        <v>31</v>
      </c>
      <c r="P40" s="2" t="s">
        <v>33</v>
      </c>
    </row>
    <row r="41" spans="1:17" s="2" customFormat="1" ht="13.5" customHeight="1" x14ac:dyDescent="0.2">
      <c r="C41" s="90"/>
      <c r="D41" s="105"/>
      <c r="E41" s="97"/>
      <c r="F41" s="15" t="s">
        <v>34</v>
      </c>
      <c r="G41" s="15"/>
      <c r="H41" s="16"/>
      <c r="I41" s="83"/>
      <c r="J41" s="15"/>
      <c r="K41" s="15"/>
      <c r="L41" s="15"/>
      <c r="M41" s="84"/>
      <c r="N41" s="85"/>
    </row>
    <row r="42" spans="1:17" s="2" customFormat="1" ht="13.5" customHeight="1" x14ac:dyDescent="0.2">
      <c r="C42" s="92"/>
      <c r="D42" s="105"/>
      <c r="E42" s="91">
        <f t="shared" ref="E42:E105" si="0">IF(C42-D42&lt;0,0,C42-D42)</f>
        <v>0</v>
      </c>
      <c r="F42" s="114" t="s">
        <v>35</v>
      </c>
      <c r="G42" s="115"/>
      <c r="H42" s="116"/>
      <c r="I42" s="117"/>
      <c r="J42" s="73" t="s">
        <v>36</v>
      </c>
      <c r="K42" s="118"/>
      <c r="L42" s="119">
        <v>235</v>
      </c>
      <c r="M42" s="120"/>
      <c r="N42" s="121">
        <f>L42*E42*(1-M42)</f>
        <v>0</v>
      </c>
      <c r="O42" s="94">
        <f>L42*E42-N42</f>
        <v>0</v>
      </c>
      <c r="P42" s="94">
        <f>L42*D42</f>
        <v>0</v>
      </c>
      <c r="Q42" s="94"/>
    </row>
    <row r="43" spans="1:17" s="2" customFormat="1" ht="13.5" customHeight="1" x14ac:dyDescent="0.2">
      <c r="C43" s="92"/>
      <c r="D43" s="105"/>
      <c r="E43" s="91">
        <f t="shared" si="0"/>
        <v>0</v>
      </c>
      <c r="F43" s="122" t="s">
        <v>37</v>
      </c>
      <c r="G43" s="123"/>
      <c r="H43" s="123"/>
      <c r="I43" s="123"/>
      <c r="J43" s="124" t="s">
        <v>38</v>
      </c>
      <c r="K43" s="14"/>
      <c r="L43" s="125">
        <v>19</v>
      </c>
      <c r="M43" s="120"/>
      <c r="N43" s="121">
        <f t="shared" ref="N43:N47" si="1">L43*E43*(1-M43)</f>
        <v>0</v>
      </c>
      <c r="O43" s="94">
        <f t="shared" ref="O43:O106" si="2">L43*E43-N43</f>
        <v>0</v>
      </c>
      <c r="P43" s="94">
        <f t="shared" ref="P43:P106" si="3">L43*D43</f>
        <v>0</v>
      </c>
      <c r="Q43" s="94"/>
    </row>
    <row r="44" spans="1:17" s="2" customFormat="1" ht="13.5" customHeight="1" x14ac:dyDescent="0.2">
      <c r="C44" s="92"/>
      <c r="D44" s="105"/>
      <c r="E44" s="91">
        <f t="shared" si="0"/>
        <v>0</v>
      </c>
      <c r="F44" s="114" t="s">
        <v>39</v>
      </c>
      <c r="G44" s="115"/>
      <c r="H44" s="116"/>
      <c r="I44" s="117"/>
      <c r="J44" s="73" t="s">
        <v>40</v>
      </c>
      <c r="K44" s="118"/>
      <c r="L44" s="119">
        <v>30</v>
      </c>
      <c r="M44" s="120"/>
      <c r="N44" s="121">
        <f t="shared" si="1"/>
        <v>0</v>
      </c>
      <c r="O44" s="94">
        <f t="shared" si="2"/>
        <v>0</v>
      </c>
      <c r="P44" s="94">
        <f t="shared" si="3"/>
        <v>0</v>
      </c>
      <c r="Q44" s="94"/>
    </row>
    <row r="45" spans="1:17" s="2" customFormat="1" ht="13.5" customHeight="1" x14ac:dyDescent="0.2">
      <c r="C45" s="92"/>
      <c r="D45" s="105"/>
      <c r="E45" s="91">
        <f t="shared" si="0"/>
        <v>0</v>
      </c>
      <c r="F45" s="114" t="s">
        <v>41</v>
      </c>
      <c r="G45" s="115"/>
      <c r="H45" s="116"/>
      <c r="I45" s="117"/>
      <c r="J45" s="73" t="s">
        <v>42</v>
      </c>
      <c r="K45" s="118"/>
      <c r="L45" s="119">
        <v>150</v>
      </c>
      <c r="M45" s="120"/>
      <c r="N45" s="121">
        <f t="shared" si="1"/>
        <v>0</v>
      </c>
      <c r="O45" s="94">
        <f t="shared" si="2"/>
        <v>0</v>
      </c>
      <c r="P45" s="94">
        <f t="shared" si="3"/>
        <v>0</v>
      </c>
      <c r="Q45" s="94"/>
    </row>
    <row r="46" spans="1:17" s="2" customFormat="1" ht="13.5" customHeight="1" x14ac:dyDescent="0.2">
      <c r="C46" s="92"/>
      <c r="D46" s="105"/>
      <c r="E46" s="91">
        <f t="shared" si="0"/>
        <v>0</v>
      </c>
      <c r="F46" s="126" t="s">
        <v>43</v>
      </c>
      <c r="G46" s="115"/>
      <c r="H46" s="116"/>
      <c r="I46" s="117"/>
      <c r="J46" s="73" t="s">
        <v>44</v>
      </c>
      <c r="K46" s="118"/>
      <c r="L46" s="119">
        <v>55</v>
      </c>
      <c r="M46" s="120"/>
      <c r="N46" s="121">
        <f t="shared" si="1"/>
        <v>0</v>
      </c>
      <c r="O46" s="94">
        <f t="shared" si="2"/>
        <v>0</v>
      </c>
      <c r="P46" s="94">
        <f t="shared" si="3"/>
        <v>0</v>
      </c>
      <c r="Q46" s="94"/>
    </row>
    <row r="47" spans="1:17" s="2" customFormat="1" ht="13.5" customHeight="1" x14ac:dyDescent="0.2">
      <c r="C47" s="92"/>
      <c r="D47" s="105"/>
      <c r="E47" s="91">
        <f t="shared" si="0"/>
        <v>0</v>
      </c>
      <c r="F47" s="122" t="s">
        <v>45</v>
      </c>
      <c r="G47" s="123"/>
      <c r="H47" s="87"/>
      <c r="I47" s="87"/>
      <c r="J47" s="89" t="s">
        <v>46</v>
      </c>
      <c r="K47" s="118"/>
      <c r="L47" s="119">
        <v>5.95</v>
      </c>
      <c r="M47" s="88"/>
      <c r="N47" s="121">
        <f t="shared" si="1"/>
        <v>0</v>
      </c>
      <c r="O47" s="94">
        <f t="shared" si="2"/>
        <v>0</v>
      </c>
      <c r="P47" s="94">
        <f t="shared" si="3"/>
        <v>0</v>
      </c>
      <c r="Q47" s="94"/>
    </row>
    <row r="48" spans="1:17" s="2" customFormat="1" ht="13.5" customHeight="1" x14ac:dyDescent="0.2">
      <c r="C48" s="90"/>
      <c r="D48" s="105"/>
      <c r="E48" s="91"/>
      <c r="F48" s="82"/>
      <c r="G48" s="14"/>
      <c r="H48" s="31"/>
      <c r="I48" s="31"/>
      <c r="J48" s="33"/>
      <c r="K48" s="42"/>
      <c r="L48" s="34"/>
      <c r="M48" s="34"/>
      <c r="N48" s="68"/>
      <c r="O48" s="94">
        <f t="shared" si="2"/>
        <v>0</v>
      </c>
      <c r="P48" s="94">
        <f t="shared" si="3"/>
        <v>0</v>
      </c>
      <c r="Q48" s="94"/>
    </row>
    <row r="49" spans="1:17" s="2" customFormat="1" ht="13.5" customHeight="1" x14ac:dyDescent="0.2">
      <c r="B49" s="13"/>
      <c r="C49" s="73"/>
      <c r="D49" s="105"/>
      <c r="E49" s="91"/>
      <c r="F49" s="16" t="s">
        <v>47</v>
      </c>
      <c r="G49" s="15"/>
      <c r="H49" s="16"/>
      <c r="I49" s="16"/>
      <c r="J49" s="127"/>
      <c r="K49" s="128"/>
      <c r="L49" s="129"/>
      <c r="M49" s="129"/>
      <c r="N49" s="130"/>
      <c r="O49" s="94">
        <f t="shared" si="2"/>
        <v>0</v>
      </c>
      <c r="P49" s="94">
        <f t="shared" si="3"/>
        <v>0</v>
      </c>
      <c r="Q49" s="94"/>
    </row>
    <row r="50" spans="1:17" s="2" customFormat="1" ht="13.5" customHeight="1" x14ac:dyDescent="0.2">
      <c r="B50" s="13"/>
      <c r="C50" s="73"/>
      <c r="D50" s="105"/>
      <c r="E50" s="91"/>
      <c r="F50" s="18" t="s">
        <v>48</v>
      </c>
      <c r="G50" s="131"/>
      <c r="H50" s="14"/>
      <c r="I50" s="132"/>
      <c r="J50" s="133"/>
      <c r="K50" s="134"/>
      <c r="L50" s="135"/>
      <c r="M50" s="135"/>
      <c r="N50" s="136"/>
      <c r="O50" s="94">
        <f t="shared" si="2"/>
        <v>0</v>
      </c>
      <c r="P50" s="94">
        <f t="shared" si="3"/>
        <v>0</v>
      </c>
      <c r="Q50" s="94"/>
    </row>
    <row r="51" spans="1:17" s="2" customFormat="1" ht="13.5" customHeight="1" x14ac:dyDescent="0.2">
      <c r="B51" s="22">
        <f>F$12</f>
        <v>0</v>
      </c>
      <c r="C51" s="92">
        <f t="shared" ref="C51" si="4">B51</f>
        <v>0</v>
      </c>
      <c r="D51" s="105"/>
      <c r="E51" s="91">
        <f t="shared" si="0"/>
        <v>0</v>
      </c>
      <c r="F51" s="210" t="s">
        <v>49</v>
      </c>
      <c r="G51" s="211"/>
      <c r="H51" s="211"/>
      <c r="I51" s="212"/>
      <c r="J51" s="133" t="s">
        <v>50</v>
      </c>
      <c r="K51" s="137" t="s">
        <v>51</v>
      </c>
      <c r="L51" s="136">
        <v>15.3</v>
      </c>
      <c r="M51" s="138"/>
      <c r="N51" s="121">
        <f t="shared" ref="N51" si="5">L51*E51*(1-M51)</f>
        <v>0</v>
      </c>
      <c r="O51" s="94">
        <f t="shared" si="2"/>
        <v>0</v>
      </c>
      <c r="P51" s="94">
        <f t="shared" si="3"/>
        <v>0</v>
      </c>
      <c r="Q51" s="94"/>
    </row>
    <row r="52" spans="1:17" s="2" customFormat="1" ht="13.5" customHeight="1" x14ac:dyDescent="0.2">
      <c r="B52" s="13"/>
      <c r="C52" s="91"/>
      <c r="D52" s="105"/>
      <c r="E52" s="91"/>
      <c r="F52" s="139" t="s">
        <v>52</v>
      </c>
      <c r="G52" s="140"/>
      <c r="I52" s="141"/>
      <c r="J52" s="142"/>
      <c r="K52" s="143"/>
      <c r="L52" s="144">
        <v>0</v>
      </c>
      <c r="M52" s="145"/>
      <c r="N52" s="121"/>
      <c r="O52" s="94">
        <f t="shared" si="2"/>
        <v>0</v>
      </c>
      <c r="P52" s="94">
        <f t="shared" si="3"/>
        <v>0</v>
      </c>
      <c r="Q52" s="94"/>
    </row>
    <row r="53" spans="1:17" s="2" customFormat="1" ht="13.5" customHeight="1" x14ac:dyDescent="0.2">
      <c r="B53" s="13"/>
      <c r="C53" s="92"/>
      <c r="D53" s="105"/>
      <c r="E53" s="91">
        <f t="shared" si="0"/>
        <v>0</v>
      </c>
      <c r="F53" s="146"/>
      <c r="G53" s="141" t="s">
        <v>53</v>
      </c>
      <c r="I53" s="141"/>
      <c r="J53" s="133" t="s">
        <v>54</v>
      </c>
      <c r="K53" s="147"/>
      <c r="L53" s="136">
        <v>2</v>
      </c>
      <c r="M53" s="138"/>
      <c r="N53" s="121">
        <f t="shared" ref="N53:N73" si="6">L53*E53*(1-M53)</f>
        <v>0</v>
      </c>
      <c r="O53" s="94">
        <f t="shared" si="2"/>
        <v>0</v>
      </c>
      <c r="P53" s="94">
        <f t="shared" si="3"/>
        <v>0</v>
      </c>
      <c r="Q53" s="94"/>
    </row>
    <row r="54" spans="1:17" s="2" customFormat="1" ht="13.5" customHeight="1" x14ac:dyDescent="0.2">
      <c r="B54" s="13"/>
      <c r="C54" s="92"/>
      <c r="D54" s="105"/>
      <c r="E54" s="91">
        <f t="shared" si="0"/>
        <v>0</v>
      </c>
      <c r="F54" s="148"/>
      <c r="G54" s="149" t="s">
        <v>55</v>
      </c>
      <c r="H54" s="149"/>
      <c r="I54" s="150"/>
      <c r="J54" s="151" t="s">
        <v>56</v>
      </c>
      <c r="K54" s="134"/>
      <c r="L54" s="135">
        <v>1.9</v>
      </c>
      <c r="M54" s="152"/>
      <c r="N54" s="121">
        <f t="shared" si="6"/>
        <v>0</v>
      </c>
      <c r="O54" s="94">
        <f t="shared" si="2"/>
        <v>0</v>
      </c>
      <c r="P54" s="94">
        <f t="shared" si="3"/>
        <v>0</v>
      </c>
      <c r="Q54" s="94"/>
    </row>
    <row r="55" spans="1:17" ht="13.5" customHeight="1" x14ac:dyDescent="0.2">
      <c r="B55" s="13"/>
      <c r="C55" s="92"/>
      <c r="D55" s="105"/>
      <c r="E55" s="91">
        <f t="shared" si="0"/>
        <v>0</v>
      </c>
      <c r="F55" s="153"/>
      <c r="G55" s="154" t="s">
        <v>57</v>
      </c>
      <c r="H55" s="154"/>
      <c r="I55" s="155"/>
      <c r="J55" s="151" t="s">
        <v>58</v>
      </c>
      <c r="K55" s="147"/>
      <c r="L55" s="135">
        <v>1.9</v>
      </c>
      <c r="M55" s="156"/>
      <c r="N55" s="121">
        <f t="shared" si="6"/>
        <v>0</v>
      </c>
      <c r="O55" s="94">
        <f t="shared" si="2"/>
        <v>0</v>
      </c>
      <c r="P55" s="94">
        <f t="shared" si="3"/>
        <v>0</v>
      </c>
      <c r="Q55" s="94"/>
    </row>
    <row r="56" spans="1:17" s="2" customFormat="1" ht="13.5" customHeight="1" x14ac:dyDescent="0.2">
      <c r="B56" s="13"/>
      <c r="C56" s="92"/>
      <c r="D56" s="105"/>
      <c r="E56" s="91">
        <f t="shared" si="0"/>
        <v>0</v>
      </c>
      <c r="F56" s="157"/>
      <c r="G56" s="157" t="s">
        <v>59</v>
      </c>
      <c r="H56" s="157"/>
      <c r="I56" s="158"/>
      <c r="J56" s="133" t="s">
        <v>60</v>
      </c>
      <c r="K56" s="134"/>
      <c r="L56" s="135">
        <v>1.9</v>
      </c>
      <c r="M56" s="152"/>
      <c r="N56" s="121">
        <f t="shared" si="6"/>
        <v>0</v>
      </c>
      <c r="O56" s="94">
        <f t="shared" si="2"/>
        <v>0</v>
      </c>
      <c r="P56" s="94">
        <f t="shared" si="3"/>
        <v>0</v>
      </c>
      <c r="Q56" s="94"/>
    </row>
    <row r="57" spans="1:17" s="2" customFormat="1" ht="13.5" customHeight="1" x14ac:dyDescent="0.2">
      <c r="B57" s="13"/>
      <c r="C57" s="92"/>
      <c r="D57" s="105"/>
      <c r="E57" s="91">
        <f t="shared" si="0"/>
        <v>0</v>
      </c>
      <c r="F57" s="154"/>
      <c r="G57" s="154" t="s">
        <v>61</v>
      </c>
      <c r="H57" s="157"/>
      <c r="I57" s="155"/>
      <c r="J57" s="133" t="s">
        <v>62</v>
      </c>
      <c r="K57" s="134"/>
      <c r="L57" s="135">
        <v>1.9</v>
      </c>
      <c r="M57" s="152"/>
      <c r="N57" s="121">
        <f t="shared" si="6"/>
        <v>0</v>
      </c>
      <c r="O57" s="94">
        <f t="shared" si="2"/>
        <v>0</v>
      </c>
      <c r="P57" s="94">
        <f t="shared" si="3"/>
        <v>0</v>
      </c>
      <c r="Q57" s="94"/>
    </row>
    <row r="58" spans="1:17" s="2" customFormat="1" ht="13.5" customHeight="1" x14ac:dyDescent="0.2">
      <c r="B58" s="13"/>
      <c r="C58" s="92"/>
      <c r="D58" s="105"/>
      <c r="E58" s="91">
        <f t="shared" si="0"/>
        <v>0</v>
      </c>
      <c r="F58" s="149"/>
      <c r="G58" s="149" t="s">
        <v>63</v>
      </c>
      <c r="H58" s="159"/>
      <c r="I58" s="150"/>
      <c r="J58" s="133" t="s">
        <v>64</v>
      </c>
      <c r="K58" s="134"/>
      <c r="L58" s="135">
        <v>1.9</v>
      </c>
      <c r="M58" s="152"/>
      <c r="N58" s="121">
        <f t="shared" si="6"/>
        <v>0</v>
      </c>
      <c r="O58" s="94">
        <f t="shared" si="2"/>
        <v>0</v>
      </c>
      <c r="P58" s="94">
        <f t="shared" si="3"/>
        <v>0</v>
      </c>
      <c r="Q58" s="94"/>
    </row>
    <row r="59" spans="1:17" s="2" customFormat="1" ht="13.5" customHeight="1" x14ac:dyDescent="0.2">
      <c r="B59" s="13"/>
      <c r="C59" s="92"/>
      <c r="D59" s="105"/>
      <c r="E59" s="91">
        <f t="shared" si="0"/>
        <v>0</v>
      </c>
      <c r="F59" s="148"/>
      <c r="G59" s="149" t="s">
        <v>65</v>
      </c>
      <c r="H59" s="149"/>
      <c r="I59" s="150"/>
      <c r="J59" s="151" t="s">
        <v>66</v>
      </c>
      <c r="K59" s="160"/>
      <c r="L59" s="135">
        <v>1.9</v>
      </c>
      <c r="M59" s="152"/>
      <c r="N59" s="121">
        <f t="shared" si="6"/>
        <v>0</v>
      </c>
      <c r="O59" s="94">
        <f t="shared" si="2"/>
        <v>0</v>
      </c>
      <c r="P59" s="94">
        <f t="shared" si="3"/>
        <v>0</v>
      </c>
      <c r="Q59" s="94"/>
    </row>
    <row r="60" spans="1:17" s="2" customFormat="1" ht="13.5" customHeight="1" x14ac:dyDescent="0.2">
      <c r="A60" s="39"/>
      <c r="B60" s="13"/>
      <c r="C60" s="92"/>
      <c r="D60" s="105"/>
      <c r="E60" s="91">
        <f t="shared" si="0"/>
        <v>0</v>
      </c>
      <c r="F60" s="153"/>
      <c r="G60" s="154" t="s">
        <v>67</v>
      </c>
      <c r="H60" s="154"/>
      <c r="I60" s="155"/>
      <c r="J60" s="161" t="s">
        <v>68</v>
      </c>
      <c r="K60" s="160"/>
      <c r="L60" s="162">
        <v>1.9</v>
      </c>
      <c r="M60" s="163"/>
      <c r="N60" s="121">
        <f t="shared" si="6"/>
        <v>0</v>
      </c>
      <c r="O60" s="94">
        <f t="shared" si="2"/>
        <v>0</v>
      </c>
      <c r="P60" s="94">
        <f t="shared" si="3"/>
        <v>0</v>
      </c>
      <c r="Q60" s="94"/>
    </row>
    <row r="61" spans="1:17" s="2" customFormat="1" ht="13.5" customHeight="1" x14ac:dyDescent="0.2">
      <c r="B61" s="13"/>
      <c r="C61" s="73"/>
      <c r="D61" s="105"/>
      <c r="E61" s="91"/>
      <c r="F61" s="164" t="s">
        <v>69</v>
      </c>
      <c r="G61" s="165"/>
      <c r="H61" s="123"/>
      <c r="I61" s="166"/>
      <c r="K61" s="167"/>
      <c r="L61" s="136">
        <v>0</v>
      </c>
      <c r="M61" s="120"/>
      <c r="N61" s="121"/>
      <c r="O61" s="94">
        <f t="shared" si="2"/>
        <v>0</v>
      </c>
      <c r="P61" s="94">
        <f t="shared" si="3"/>
        <v>0</v>
      </c>
      <c r="Q61" s="94"/>
    </row>
    <row r="62" spans="1:17" s="2" customFormat="1" ht="13.5" customHeight="1" x14ac:dyDescent="0.2">
      <c r="B62" s="22">
        <f t="shared" ref="B62:B63" si="7">IF($O$19=TRUE,0,$K$12)</f>
        <v>0</v>
      </c>
      <c r="C62" s="92">
        <f t="shared" ref="C62:C65" si="8">B62</f>
        <v>0</v>
      </c>
      <c r="D62" s="106">
        <v>1</v>
      </c>
      <c r="E62" s="91">
        <f t="shared" si="0"/>
        <v>0</v>
      </c>
      <c r="F62" s="207" t="s">
        <v>70</v>
      </c>
      <c r="G62" s="208"/>
      <c r="H62" s="208"/>
      <c r="I62" s="209"/>
      <c r="J62" s="168" t="s">
        <v>71</v>
      </c>
      <c r="K62" s="36" t="s">
        <v>72</v>
      </c>
      <c r="L62" s="136">
        <v>33.6</v>
      </c>
      <c r="M62" s="120">
        <v>0.5</v>
      </c>
      <c r="N62" s="121">
        <f t="shared" si="6"/>
        <v>0</v>
      </c>
      <c r="O62" s="94">
        <f t="shared" si="2"/>
        <v>0</v>
      </c>
      <c r="P62" s="94">
        <f t="shared" si="3"/>
        <v>33.6</v>
      </c>
      <c r="Q62" s="94"/>
    </row>
    <row r="63" spans="1:17" s="2" customFormat="1" ht="13.5" customHeight="1" x14ac:dyDescent="0.2">
      <c r="B63" s="22">
        <f t="shared" si="7"/>
        <v>0</v>
      </c>
      <c r="C63" s="92">
        <f t="shared" si="8"/>
        <v>0</v>
      </c>
      <c r="D63" s="106">
        <v>1</v>
      </c>
      <c r="E63" s="91">
        <f t="shared" si="0"/>
        <v>0</v>
      </c>
      <c r="F63" s="207" t="s">
        <v>73</v>
      </c>
      <c r="G63" s="208"/>
      <c r="H63" s="208"/>
      <c r="I63" s="209"/>
      <c r="J63" s="168" t="s">
        <v>74</v>
      </c>
      <c r="K63" s="36" t="s">
        <v>72</v>
      </c>
      <c r="L63" s="136">
        <v>33.6</v>
      </c>
      <c r="M63" s="120">
        <v>0.5</v>
      </c>
      <c r="N63" s="121">
        <f t="shared" si="6"/>
        <v>0</v>
      </c>
      <c r="O63" s="94">
        <f t="shared" si="2"/>
        <v>0</v>
      </c>
      <c r="P63" s="94">
        <f t="shared" si="3"/>
        <v>33.6</v>
      </c>
      <c r="Q63" s="94"/>
    </row>
    <row r="64" spans="1:17" s="2" customFormat="1" ht="13.5" customHeight="1" x14ac:dyDescent="0.2">
      <c r="B64" s="22">
        <f>IF($O$19=TRUE,0,$K$12)</f>
        <v>0</v>
      </c>
      <c r="C64" s="92">
        <f t="shared" si="8"/>
        <v>0</v>
      </c>
      <c r="D64" s="106">
        <v>1</v>
      </c>
      <c r="E64" s="91">
        <f t="shared" si="0"/>
        <v>0</v>
      </c>
      <c r="F64" s="210" t="s">
        <v>75</v>
      </c>
      <c r="G64" s="211"/>
      <c r="H64" s="211"/>
      <c r="I64" s="212"/>
      <c r="J64" s="168" t="s">
        <v>76</v>
      </c>
      <c r="K64" s="36" t="s">
        <v>72</v>
      </c>
      <c r="L64" s="136">
        <v>33.6</v>
      </c>
      <c r="M64" s="120">
        <v>0.5</v>
      </c>
      <c r="N64" s="121">
        <f t="shared" si="6"/>
        <v>0</v>
      </c>
      <c r="O64" s="94">
        <f t="shared" si="2"/>
        <v>0</v>
      </c>
      <c r="P64" s="94">
        <f t="shared" si="3"/>
        <v>33.6</v>
      </c>
      <c r="Q64" s="94"/>
    </row>
    <row r="65" spans="2:17" s="2" customFormat="1" ht="13.5" customHeight="1" x14ac:dyDescent="0.2">
      <c r="B65" s="22">
        <f>IF($O$19=TRUE,0,$K$12)</f>
        <v>0</v>
      </c>
      <c r="C65" s="92">
        <f t="shared" si="8"/>
        <v>0</v>
      </c>
      <c r="D65" s="106">
        <v>1</v>
      </c>
      <c r="E65" s="91">
        <f t="shared" si="0"/>
        <v>0</v>
      </c>
      <c r="F65" s="210" t="s">
        <v>77</v>
      </c>
      <c r="G65" s="211"/>
      <c r="H65" s="211"/>
      <c r="I65" s="212"/>
      <c r="J65" s="168" t="s">
        <v>78</v>
      </c>
      <c r="K65" s="36" t="s">
        <v>72</v>
      </c>
      <c r="L65" s="136">
        <v>33.6</v>
      </c>
      <c r="M65" s="120">
        <v>0.5</v>
      </c>
      <c r="N65" s="121">
        <f t="shared" si="6"/>
        <v>0</v>
      </c>
      <c r="O65" s="94">
        <f t="shared" si="2"/>
        <v>0</v>
      </c>
      <c r="P65" s="94">
        <f t="shared" si="3"/>
        <v>33.6</v>
      </c>
      <c r="Q65" s="94"/>
    </row>
    <row r="66" spans="2:17" s="2" customFormat="1" ht="13.5" customHeight="1" x14ac:dyDescent="0.2">
      <c r="B66" s="22">
        <f>IF($O$19=TRUE,0,$K$12)</f>
        <v>0</v>
      </c>
      <c r="C66" s="92">
        <f>B66</f>
        <v>0</v>
      </c>
      <c r="D66" s="106">
        <v>1</v>
      </c>
      <c r="E66" s="91">
        <f t="shared" si="0"/>
        <v>0</v>
      </c>
      <c r="F66" s="210" t="s">
        <v>79</v>
      </c>
      <c r="G66" s="211"/>
      <c r="H66" s="211"/>
      <c r="I66" s="212"/>
      <c r="J66" s="168" t="s">
        <v>80</v>
      </c>
      <c r="K66" s="36" t="s">
        <v>72</v>
      </c>
      <c r="L66" s="136">
        <v>33.6</v>
      </c>
      <c r="M66" s="120">
        <v>0.5</v>
      </c>
      <c r="N66" s="121">
        <f t="shared" si="6"/>
        <v>0</v>
      </c>
      <c r="O66" s="94">
        <f t="shared" si="2"/>
        <v>0</v>
      </c>
      <c r="P66" s="94">
        <f t="shared" si="3"/>
        <v>33.6</v>
      </c>
      <c r="Q66" s="94"/>
    </row>
    <row r="67" spans="2:17" s="2" customFormat="1" ht="13.5" customHeight="1" x14ac:dyDescent="0.2">
      <c r="B67" s="22">
        <f>IF($O$19=TRUE,0,$K$12)</f>
        <v>0</v>
      </c>
      <c r="C67" s="92">
        <f>B67</f>
        <v>0</v>
      </c>
      <c r="D67" s="106">
        <v>1</v>
      </c>
      <c r="E67" s="91">
        <f t="shared" si="0"/>
        <v>0</v>
      </c>
      <c r="F67" s="210" t="s">
        <v>81</v>
      </c>
      <c r="G67" s="211"/>
      <c r="H67" s="211"/>
      <c r="I67" s="212"/>
      <c r="J67" s="168" t="s">
        <v>82</v>
      </c>
      <c r="K67" s="36" t="s">
        <v>72</v>
      </c>
      <c r="L67" s="136">
        <v>33.6</v>
      </c>
      <c r="M67" s="120">
        <v>0.5</v>
      </c>
      <c r="N67" s="121">
        <f t="shared" si="6"/>
        <v>0</v>
      </c>
      <c r="O67" s="94">
        <f t="shared" si="2"/>
        <v>0</v>
      </c>
      <c r="P67" s="94">
        <f t="shared" si="3"/>
        <v>33.6</v>
      </c>
      <c r="Q67" s="94"/>
    </row>
    <row r="68" spans="2:17" s="2" customFormat="1" ht="13.5" customHeight="1" x14ac:dyDescent="0.2">
      <c r="B68" s="22">
        <f t="shared" ref="B68" si="9">IF($O$19=TRUE,0,$K$12)</f>
        <v>0</v>
      </c>
      <c r="C68" s="92">
        <f t="shared" ref="C68:C72" si="10">B68</f>
        <v>0</v>
      </c>
      <c r="D68" s="106">
        <v>1</v>
      </c>
      <c r="E68" s="91">
        <f t="shared" si="0"/>
        <v>0</v>
      </c>
      <c r="F68" s="207" t="s">
        <v>83</v>
      </c>
      <c r="G68" s="208"/>
      <c r="H68" s="208"/>
      <c r="I68" s="209"/>
      <c r="J68" s="168" t="s">
        <v>84</v>
      </c>
      <c r="K68" s="36" t="s">
        <v>72</v>
      </c>
      <c r="L68" s="136">
        <v>33.6</v>
      </c>
      <c r="M68" s="120">
        <v>0.5</v>
      </c>
      <c r="N68" s="121">
        <f t="shared" si="6"/>
        <v>0</v>
      </c>
      <c r="O68" s="94">
        <f t="shared" si="2"/>
        <v>0</v>
      </c>
      <c r="P68" s="94">
        <f t="shared" si="3"/>
        <v>33.6</v>
      </c>
      <c r="Q68" s="94"/>
    </row>
    <row r="69" spans="2:17" s="2" customFormat="1" ht="13.5" customHeight="1" x14ac:dyDescent="0.2">
      <c r="B69" s="13"/>
      <c r="C69" s="73"/>
      <c r="D69" s="105"/>
      <c r="E69" s="91"/>
      <c r="F69" s="169" t="s">
        <v>85</v>
      </c>
      <c r="G69" s="159"/>
      <c r="H69" s="149"/>
      <c r="I69" s="150"/>
      <c r="J69" s="168"/>
      <c r="K69" s="167"/>
      <c r="L69" s="136">
        <v>0</v>
      </c>
      <c r="M69" s="120"/>
      <c r="N69" s="121"/>
      <c r="O69" s="94">
        <f t="shared" si="2"/>
        <v>0</v>
      </c>
      <c r="P69" s="94">
        <f t="shared" si="3"/>
        <v>0</v>
      </c>
      <c r="Q69" s="94"/>
    </row>
    <row r="70" spans="2:17" s="2" customFormat="1" ht="13.5" customHeight="1" x14ac:dyDescent="0.2">
      <c r="B70" s="22">
        <f>IF($H$19=TRUE,0,$K$12)</f>
        <v>0</v>
      </c>
      <c r="C70" s="92">
        <f t="shared" si="10"/>
        <v>0</v>
      </c>
      <c r="D70" s="106">
        <v>1</v>
      </c>
      <c r="E70" s="91">
        <f t="shared" si="0"/>
        <v>0</v>
      </c>
      <c r="F70" s="213" t="s">
        <v>86</v>
      </c>
      <c r="G70" s="213"/>
      <c r="H70" s="213"/>
      <c r="I70" s="213"/>
      <c r="J70" s="73" t="s">
        <v>87</v>
      </c>
      <c r="K70" s="170" t="s">
        <v>88</v>
      </c>
      <c r="L70" s="136">
        <v>150</v>
      </c>
      <c r="M70" s="120">
        <v>0.5</v>
      </c>
      <c r="N70" s="121">
        <f t="shared" si="6"/>
        <v>0</v>
      </c>
      <c r="O70" s="94">
        <f t="shared" si="2"/>
        <v>0</v>
      </c>
      <c r="P70" s="94">
        <f t="shared" si="3"/>
        <v>150</v>
      </c>
      <c r="Q70" s="94"/>
    </row>
    <row r="71" spans="2:17" s="2" customFormat="1" ht="13.5" customHeight="1" x14ac:dyDescent="0.2">
      <c r="B71" s="22">
        <f>IF($H$19=TRUE,0,$K$12)</f>
        <v>0</v>
      </c>
      <c r="C71" s="92">
        <f t="shared" si="10"/>
        <v>0</v>
      </c>
      <c r="D71" s="105"/>
      <c r="E71" s="91">
        <f t="shared" si="0"/>
        <v>0</v>
      </c>
      <c r="F71" s="114" t="s">
        <v>89</v>
      </c>
      <c r="G71" s="115"/>
      <c r="H71" s="116"/>
      <c r="I71" s="117"/>
      <c r="J71" s="73" t="s">
        <v>40</v>
      </c>
      <c r="K71" s="170" t="s">
        <v>88</v>
      </c>
      <c r="L71" s="119">
        <v>30</v>
      </c>
      <c r="M71" s="120"/>
      <c r="N71" s="121">
        <f t="shared" si="6"/>
        <v>0</v>
      </c>
      <c r="O71" s="94">
        <f t="shared" si="2"/>
        <v>0</v>
      </c>
      <c r="P71" s="94">
        <f t="shared" si="3"/>
        <v>0</v>
      </c>
      <c r="Q71" s="94"/>
    </row>
    <row r="72" spans="2:17" s="2" customFormat="1" ht="13.5" customHeight="1" x14ac:dyDescent="0.2">
      <c r="B72" s="22"/>
      <c r="C72" s="92">
        <f t="shared" si="10"/>
        <v>0</v>
      </c>
      <c r="D72" s="105"/>
      <c r="E72" s="91">
        <f t="shared" si="0"/>
        <v>0</v>
      </c>
      <c r="F72" s="114" t="s">
        <v>90</v>
      </c>
      <c r="G72" s="116"/>
      <c r="H72" s="116"/>
      <c r="I72" s="117"/>
      <c r="J72" s="73" t="s">
        <v>44</v>
      </c>
      <c r="K72" s="170" t="s">
        <v>88</v>
      </c>
      <c r="L72" s="119">
        <v>55</v>
      </c>
      <c r="M72" s="120"/>
      <c r="N72" s="121">
        <f t="shared" si="6"/>
        <v>0</v>
      </c>
      <c r="O72" s="94">
        <f t="shared" si="2"/>
        <v>0</v>
      </c>
      <c r="P72" s="94">
        <f t="shared" si="3"/>
        <v>0</v>
      </c>
      <c r="Q72" s="94"/>
    </row>
    <row r="73" spans="2:17" s="2" customFormat="1" ht="13.5" customHeight="1" x14ac:dyDescent="0.2">
      <c r="B73" s="22"/>
      <c r="C73" s="92"/>
      <c r="D73" s="105"/>
      <c r="E73" s="91"/>
      <c r="F73" s="114" t="s">
        <v>91</v>
      </c>
      <c r="G73" s="123"/>
      <c r="H73" s="87"/>
      <c r="I73" s="117"/>
      <c r="J73" s="89" t="s">
        <v>46</v>
      </c>
      <c r="K73" s="170" t="s">
        <v>88</v>
      </c>
      <c r="L73" s="119">
        <v>5.95</v>
      </c>
      <c r="M73" s="120"/>
      <c r="N73" s="121">
        <f t="shared" si="6"/>
        <v>0</v>
      </c>
      <c r="O73" s="94">
        <f t="shared" si="2"/>
        <v>0</v>
      </c>
      <c r="P73" s="94">
        <f t="shared" si="3"/>
        <v>0</v>
      </c>
      <c r="Q73" s="94"/>
    </row>
    <row r="74" spans="2:17" s="2" customFormat="1" ht="13.5" customHeight="1" x14ac:dyDescent="0.2">
      <c r="B74" s="13"/>
      <c r="C74" s="73"/>
      <c r="D74" s="105"/>
      <c r="E74" s="91"/>
      <c r="F74" s="15" t="s">
        <v>92</v>
      </c>
      <c r="G74" s="15"/>
      <c r="H74" s="16"/>
      <c r="I74" s="16"/>
      <c r="J74" s="127"/>
      <c r="K74" s="127"/>
      <c r="L74" s="16"/>
      <c r="M74" s="171"/>
      <c r="N74" s="130"/>
      <c r="O74" s="94">
        <f t="shared" si="2"/>
        <v>0</v>
      </c>
      <c r="P74" s="94">
        <f t="shared" si="3"/>
        <v>0</v>
      </c>
      <c r="Q74" s="94"/>
    </row>
    <row r="75" spans="2:17" s="2" customFormat="1" ht="13.5" customHeight="1" x14ac:dyDescent="0.2">
      <c r="B75" s="13"/>
      <c r="C75" s="73"/>
      <c r="D75" s="105"/>
      <c r="E75" s="91"/>
      <c r="F75" s="165" t="s">
        <v>48</v>
      </c>
      <c r="G75" s="165"/>
      <c r="H75" s="123"/>
      <c r="I75" s="166"/>
      <c r="J75" s="133"/>
      <c r="K75" s="172"/>
      <c r="L75" s="173"/>
      <c r="M75" s="145"/>
      <c r="N75" s="136"/>
      <c r="O75" s="94">
        <f t="shared" si="2"/>
        <v>0</v>
      </c>
      <c r="P75" s="94">
        <f t="shared" si="3"/>
        <v>0</v>
      </c>
      <c r="Q75" s="94"/>
    </row>
    <row r="76" spans="2:17" s="2" customFormat="1" ht="13.5" customHeight="1" x14ac:dyDescent="0.2">
      <c r="B76" s="22">
        <f>$F$13</f>
        <v>0</v>
      </c>
      <c r="C76" s="92">
        <f t="shared" ref="C76" si="11">B76</f>
        <v>0</v>
      </c>
      <c r="D76" s="105"/>
      <c r="E76" s="91">
        <f t="shared" si="0"/>
        <v>0</v>
      </c>
      <c r="F76" s="174" t="s">
        <v>93</v>
      </c>
      <c r="G76" s="175"/>
      <c r="H76" s="175"/>
      <c r="I76" s="176"/>
      <c r="J76" s="73" t="s">
        <v>94</v>
      </c>
      <c r="K76" s="137" t="s">
        <v>51</v>
      </c>
      <c r="L76" s="136">
        <v>15.3</v>
      </c>
      <c r="M76" s="120"/>
      <c r="N76" s="121">
        <f t="shared" ref="N76" si="12">L76*E76*(1-M76)</f>
        <v>0</v>
      </c>
      <c r="O76" s="94">
        <f t="shared" si="2"/>
        <v>0</v>
      </c>
      <c r="P76" s="94">
        <f t="shared" si="3"/>
        <v>0</v>
      </c>
      <c r="Q76" s="94"/>
    </row>
    <row r="77" spans="2:17" s="2" customFormat="1" ht="13.5" customHeight="1" x14ac:dyDescent="0.2">
      <c r="B77" s="13"/>
      <c r="C77" s="73"/>
      <c r="D77" s="105"/>
      <c r="E77" s="91"/>
      <c r="F77" s="146" t="s">
        <v>52</v>
      </c>
      <c r="G77" s="140"/>
      <c r="I77" s="141"/>
      <c r="J77" s="142"/>
      <c r="K77" s="143"/>
      <c r="L77" s="144">
        <v>0</v>
      </c>
      <c r="M77" s="145"/>
      <c r="N77" s="121"/>
      <c r="O77" s="94">
        <f t="shared" si="2"/>
        <v>0</v>
      </c>
      <c r="P77" s="94">
        <f t="shared" si="3"/>
        <v>0</v>
      </c>
      <c r="Q77" s="94"/>
    </row>
    <row r="78" spans="2:17" s="2" customFormat="1" ht="13.5" customHeight="1" x14ac:dyDescent="0.2">
      <c r="B78" s="13"/>
      <c r="C78" s="92"/>
      <c r="D78" s="105"/>
      <c r="E78" s="91">
        <f t="shared" si="0"/>
        <v>0</v>
      </c>
      <c r="F78" s="177"/>
      <c r="G78" s="178" t="s">
        <v>95</v>
      </c>
      <c r="H78" s="178"/>
      <c r="I78" s="179"/>
      <c r="J78" s="180" t="s">
        <v>96</v>
      </c>
      <c r="K78" s="147"/>
      <c r="L78" s="173">
        <v>2</v>
      </c>
      <c r="M78" s="145"/>
      <c r="N78" s="121">
        <f t="shared" ref="N78:N96" si="13">L78*E78*(1-M78)</f>
        <v>0</v>
      </c>
      <c r="O78" s="94">
        <f t="shared" si="2"/>
        <v>0</v>
      </c>
      <c r="P78" s="94">
        <f t="shared" si="3"/>
        <v>0</v>
      </c>
      <c r="Q78" s="94"/>
    </row>
    <row r="79" spans="2:17" s="2" customFormat="1" ht="13.5" customHeight="1" x14ac:dyDescent="0.2">
      <c r="B79" s="13"/>
      <c r="C79" s="92"/>
      <c r="D79" s="105"/>
      <c r="E79" s="91">
        <f t="shared" si="0"/>
        <v>0</v>
      </c>
      <c r="F79" s="177"/>
      <c r="G79" s="178" t="s">
        <v>97</v>
      </c>
      <c r="H79" s="178"/>
      <c r="I79" s="179"/>
      <c r="J79" s="180" t="s">
        <v>98</v>
      </c>
      <c r="K79" s="134"/>
      <c r="L79" s="173">
        <v>1.9</v>
      </c>
      <c r="M79" s="145"/>
      <c r="N79" s="121">
        <f t="shared" si="13"/>
        <v>0</v>
      </c>
      <c r="O79" s="94">
        <f t="shared" si="2"/>
        <v>0</v>
      </c>
      <c r="P79" s="94">
        <f t="shared" si="3"/>
        <v>0</v>
      </c>
      <c r="Q79" s="94"/>
    </row>
    <row r="80" spans="2:17" s="2" customFormat="1" ht="13.5" customHeight="1" x14ac:dyDescent="0.2">
      <c r="B80" s="13"/>
      <c r="C80" s="92"/>
      <c r="D80" s="105"/>
      <c r="E80" s="91">
        <f t="shared" si="0"/>
        <v>0</v>
      </c>
      <c r="F80" s="177"/>
      <c r="G80" s="178" t="s">
        <v>99</v>
      </c>
      <c r="H80" s="178"/>
      <c r="I80" s="179"/>
      <c r="J80" s="180" t="s">
        <v>100</v>
      </c>
      <c r="K80" s="147"/>
      <c r="L80" s="173">
        <v>1.9</v>
      </c>
      <c r="M80" s="145"/>
      <c r="N80" s="121">
        <f t="shared" si="13"/>
        <v>0</v>
      </c>
      <c r="O80" s="94">
        <f t="shared" si="2"/>
        <v>0</v>
      </c>
      <c r="P80" s="94">
        <f t="shared" si="3"/>
        <v>0</v>
      </c>
      <c r="Q80" s="94"/>
    </row>
    <row r="81" spans="1:17" s="2" customFormat="1" ht="13.5" customHeight="1" x14ac:dyDescent="0.2">
      <c r="B81" s="13"/>
      <c r="C81" s="92"/>
      <c r="D81" s="105"/>
      <c r="E81" s="91">
        <f t="shared" si="0"/>
        <v>0</v>
      </c>
      <c r="F81" s="177"/>
      <c r="G81" s="178" t="s">
        <v>101</v>
      </c>
      <c r="H81" s="178"/>
      <c r="I81" s="179"/>
      <c r="J81" s="180" t="s">
        <v>102</v>
      </c>
      <c r="K81" s="134"/>
      <c r="L81" s="173">
        <v>1.9</v>
      </c>
      <c r="M81" s="145"/>
      <c r="N81" s="121">
        <f t="shared" si="13"/>
        <v>0</v>
      </c>
      <c r="O81" s="94">
        <f t="shared" si="2"/>
        <v>0</v>
      </c>
      <c r="P81" s="94">
        <f t="shared" si="3"/>
        <v>0</v>
      </c>
      <c r="Q81" s="94"/>
    </row>
    <row r="82" spans="1:17" s="2" customFormat="1" ht="13.5" customHeight="1" x14ac:dyDescent="0.2">
      <c r="B82" s="22"/>
      <c r="C82" s="92"/>
      <c r="D82" s="105"/>
      <c r="E82" s="91">
        <f t="shared" si="0"/>
        <v>0</v>
      </c>
      <c r="F82" s="177"/>
      <c r="G82" s="178" t="s">
        <v>103</v>
      </c>
      <c r="H82" s="178"/>
      <c r="I82" s="179"/>
      <c r="J82" s="180" t="s">
        <v>104</v>
      </c>
      <c r="K82" s="134"/>
      <c r="L82" s="181">
        <v>1.9</v>
      </c>
      <c r="M82" s="145"/>
      <c r="N82" s="121">
        <f t="shared" si="13"/>
        <v>0</v>
      </c>
      <c r="O82" s="94">
        <f t="shared" si="2"/>
        <v>0</v>
      </c>
      <c r="P82" s="94">
        <f t="shared" si="3"/>
        <v>0</v>
      </c>
      <c r="Q82" s="94"/>
    </row>
    <row r="83" spans="1:17" s="2" customFormat="1" ht="13.5" customHeight="1" x14ac:dyDescent="0.2">
      <c r="A83" s="39"/>
      <c r="B83" s="54"/>
      <c r="C83" s="92"/>
      <c r="D83" s="105"/>
      <c r="E83" s="91">
        <f t="shared" si="0"/>
        <v>0</v>
      </c>
      <c r="F83" s="177"/>
      <c r="G83" s="178" t="s">
        <v>105</v>
      </c>
      <c r="H83" s="178"/>
      <c r="I83" s="179"/>
      <c r="J83" s="180" t="s">
        <v>106</v>
      </c>
      <c r="K83" s="134"/>
      <c r="L83" s="182">
        <v>1.9</v>
      </c>
      <c r="M83" s="145"/>
      <c r="N83" s="121">
        <f t="shared" si="13"/>
        <v>0</v>
      </c>
      <c r="O83" s="94">
        <f t="shared" si="2"/>
        <v>0</v>
      </c>
      <c r="P83" s="94">
        <f t="shared" si="3"/>
        <v>0</v>
      </c>
      <c r="Q83" s="94"/>
    </row>
    <row r="84" spans="1:17" s="2" customFormat="1" ht="13.5" customHeight="1" x14ac:dyDescent="0.2">
      <c r="B84" s="22"/>
      <c r="C84" s="92"/>
      <c r="D84" s="105"/>
      <c r="E84" s="91">
        <f t="shared" si="0"/>
        <v>0</v>
      </c>
      <c r="F84" s="183"/>
      <c r="G84" s="184" t="s">
        <v>107</v>
      </c>
      <c r="H84" s="184"/>
      <c r="I84" s="185"/>
      <c r="J84" s="180" t="s">
        <v>108</v>
      </c>
      <c r="K84" s="160"/>
      <c r="L84" s="136">
        <v>1.9</v>
      </c>
      <c r="M84" s="120"/>
      <c r="N84" s="121">
        <f t="shared" si="13"/>
        <v>0</v>
      </c>
      <c r="O84" s="94">
        <f t="shared" si="2"/>
        <v>0</v>
      </c>
      <c r="P84" s="94">
        <f t="shared" si="3"/>
        <v>0</v>
      </c>
      <c r="Q84" s="94"/>
    </row>
    <row r="85" spans="1:17" s="2" customFormat="1" ht="13.5" customHeight="1" x14ac:dyDescent="0.2">
      <c r="B85" s="22"/>
      <c r="C85" s="92"/>
      <c r="D85" s="105"/>
      <c r="E85" s="91">
        <f t="shared" si="0"/>
        <v>0</v>
      </c>
      <c r="F85" s="174"/>
      <c r="G85" s="175" t="s">
        <v>109</v>
      </c>
      <c r="H85" s="175"/>
      <c r="I85" s="176"/>
      <c r="J85" s="180" t="s">
        <v>110</v>
      </c>
      <c r="K85" s="160"/>
      <c r="L85" s="136">
        <v>1.9</v>
      </c>
      <c r="M85" s="120"/>
      <c r="N85" s="121">
        <f t="shared" si="13"/>
        <v>0</v>
      </c>
      <c r="O85" s="94">
        <f t="shared" si="2"/>
        <v>0</v>
      </c>
      <c r="P85" s="94">
        <f t="shared" si="3"/>
        <v>0</v>
      </c>
      <c r="Q85" s="94"/>
    </row>
    <row r="86" spans="1:17" s="2" customFormat="1" ht="13.5" customHeight="1" x14ac:dyDescent="0.2">
      <c r="B86" s="22"/>
      <c r="C86" s="73"/>
      <c r="D86" s="105"/>
      <c r="E86" s="91"/>
      <c r="F86" s="165" t="s">
        <v>69</v>
      </c>
      <c r="G86" s="165"/>
      <c r="H86" s="123"/>
      <c r="I86" s="166"/>
      <c r="J86" s="133"/>
      <c r="K86" s="167"/>
      <c r="L86" s="136"/>
      <c r="M86" s="120"/>
      <c r="N86" s="121"/>
      <c r="O86" s="94">
        <f t="shared" si="2"/>
        <v>0</v>
      </c>
      <c r="P86" s="94">
        <f t="shared" si="3"/>
        <v>0</v>
      </c>
      <c r="Q86" s="94"/>
    </row>
    <row r="87" spans="1:17" s="2" customFormat="1" ht="13.5" customHeight="1" x14ac:dyDescent="0.2">
      <c r="B87" s="22">
        <f t="shared" ref="B87:B89" si="14">IF($O$20=TRUE,0,$K$13)</f>
        <v>0</v>
      </c>
      <c r="C87" s="92">
        <f t="shared" ref="C87:C89" si="15">B87</f>
        <v>0</v>
      </c>
      <c r="D87" s="106">
        <v>1</v>
      </c>
      <c r="E87" s="91">
        <f t="shared" si="0"/>
        <v>0</v>
      </c>
      <c r="F87" s="186" t="s">
        <v>111</v>
      </c>
      <c r="G87" s="186"/>
      <c r="H87" s="14"/>
      <c r="I87" s="132"/>
      <c r="J87" s="168" t="s">
        <v>112</v>
      </c>
      <c r="K87" s="36" t="s">
        <v>72</v>
      </c>
      <c r="L87" s="136">
        <v>33.6</v>
      </c>
      <c r="M87" s="120">
        <v>0.5</v>
      </c>
      <c r="N87" s="121">
        <f t="shared" si="13"/>
        <v>0</v>
      </c>
      <c r="O87" s="94">
        <f t="shared" si="2"/>
        <v>0</v>
      </c>
      <c r="P87" s="94">
        <f t="shared" si="3"/>
        <v>33.6</v>
      </c>
      <c r="Q87" s="94"/>
    </row>
    <row r="88" spans="1:17" s="2" customFormat="1" ht="13.5" customHeight="1" x14ac:dyDescent="0.2">
      <c r="B88" s="22">
        <f t="shared" si="14"/>
        <v>0</v>
      </c>
      <c r="C88" s="92">
        <f t="shared" si="15"/>
        <v>0</v>
      </c>
      <c r="D88" s="106">
        <v>1</v>
      </c>
      <c r="E88" s="91">
        <f t="shared" si="0"/>
        <v>0</v>
      </c>
      <c r="F88" s="186" t="s">
        <v>113</v>
      </c>
      <c r="G88" s="186"/>
      <c r="H88" s="14"/>
      <c r="I88" s="132"/>
      <c r="J88" s="168" t="s">
        <v>114</v>
      </c>
      <c r="K88" s="36" t="s">
        <v>72</v>
      </c>
      <c r="L88" s="136">
        <v>33.6</v>
      </c>
      <c r="M88" s="120">
        <v>0.5</v>
      </c>
      <c r="N88" s="121">
        <f t="shared" si="13"/>
        <v>0</v>
      </c>
      <c r="O88" s="94">
        <f t="shared" si="2"/>
        <v>0</v>
      </c>
      <c r="P88" s="94">
        <f t="shared" si="3"/>
        <v>33.6</v>
      </c>
      <c r="Q88" s="94"/>
    </row>
    <row r="89" spans="1:17" s="2" customFormat="1" ht="13.5" customHeight="1" x14ac:dyDescent="0.2">
      <c r="B89" s="22">
        <f t="shared" si="14"/>
        <v>0</v>
      </c>
      <c r="C89" s="92">
        <f t="shared" si="15"/>
        <v>0</v>
      </c>
      <c r="D89" s="106">
        <v>1</v>
      </c>
      <c r="E89" s="91">
        <f t="shared" si="0"/>
        <v>0</v>
      </c>
      <c r="F89" s="186" t="s">
        <v>115</v>
      </c>
      <c r="G89" s="186"/>
      <c r="H89" s="14"/>
      <c r="I89" s="132"/>
      <c r="J89" s="168" t="s">
        <v>116</v>
      </c>
      <c r="K89" s="36" t="s">
        <v>72</v>
      </c>
      <c r="L89" s="136">
        <v>33.6</v>
      </c>
      <c r="M89" s="120">
        <v>0.5</v>
      </c>
      <c r="N89" s="121">
        <f t="shared" si="13"/>
        <v>0</v>
      </c>
      <c r="O89" s="94">
        <f t="shared" si="2"/>
        <v>0</v>
      </c>
      <c r="P89" s="94">
        <f t="shared" si="3"/>
        <v>33.6</v>
      </c>
      <c r="Q89" s="94"/>
    </row>
    <row r="90" spans="1:17" s="2" customFormat="1" ht="13.5" customHeight="1" x14ac:dyDescent="0.2">
      <c r="B90" s="22">
        <f>IF($O$20=TRUE,0,$K$13)</f>
        <v>0</v>
      </c>
      <c r="C90" s="92">
        <f>B90</f>
        <v>0</v>
      </c>
      <c r="D90" s="106">
        <v>1</v>
      </c>
      <c r="E90" s="91">
        <f t="shared" si="0"/>
        <v>0</v>
      </c>
      <c r="F90" s="215" t="s">
        <v>117</v>
      </c>
      <c r="G90" s="216"/>
      <c r="H90" s="216"/>
      <c r="I90" s="217"/>
      <c r="J90" s="168" t="s">
        <v>118</v>
      </c>
      <c r="K90" s="36" t="s">
        <v>72</v>
      </c>
      <c r="L90" s="136">
        <v>33.6</v>
      </c>
      <c r="M90" s="120">
        <v>0.5</v>
      </c>
      <c r="N90" s="121">
        <f t="shared" si="13"/>
        <v>0</v>
      </c>
      <c r="O90" s="94">
        <f t="shared" si="2"/>
        <v>0</v>
      </c>
      <c r="P90" s="94">
        <f t="shared" si="3"/>
        <v>33.6</v>
      </c>
      <c r="Q90" s="94"/>
    </row>
    <row r="91" spans="1:17" s="2" customFormat="1" ht="13.5" customHeight="1" x14ac:dyDescent="0.2">
      <c r="B91" s="22">
        <f>IF($O$20=TRUE,0,$K$13)</f>
        <v>0</v>
      </c>
      <c r="C91" s="92">
        <f>B91</f>
        <v>0</v>
      </c>
      <c r="D91" s="106">
        <v>1</v>
      </c>
      <c r="E91" s="91">
        <f t="shared" si="0"/>
        <v>0</v>
      </c>
      <c r="F91" s="215" t="s">
        <v>119</v>
      </c>
      <c r="G91" s="216"/>
      <c r="H91" s="216"/>
      <c r="I91" s="217"/>
      <c r="J91" s="168" t="s">
        <v>120</v>
      </c>
      <c r="K91" s="36" t="s">
        <v>72</v>
      </c>
      <c r="L91" s="136">
        <v>33.6</v>
      </c>
      <c r="M91" s="120">
        <v>0.5</v>
      </c>
      <c r="N91" s="121">
        <f t="shared" si="13"/>
        <v>0</v>
      </c>
      <c r="O91" s="94">
        <f t="shared" si="2"/>
        <v>0</v>
      </c>
      <c r="P91" s="94">
        <f t="shared" si="3"/>
        <v>33.6</v>
      </c>
      <c r="Q91" s="94"/>
    </row>
    <row r="92" spans="1:17" s="2" customFormat="1" ht="13.5" customHeight="1" x14ac:dyDescent="0.2">
      <c r="B92" s="22">
        <f>IF($O$20=TRUE,0,$K$13)</f>
        <v>0</v>
      </c>
      <c r="C92" s="92">
        <f>B92</f>
        <v>0</v>
      </c>
      <c r="D92" s="106">
        <v>1</v>
      </c>
      <c r="E92" s="91">
        <f t="shared" si="0"/>
        <v>0</v>
      </c>
      <c r="F92" s="215" t="s">
        <v>121</v>
      </c>
      <c r="G92" s="216"/>
      <c r="H92" s="216"/>
      <c r="I92" s="217"/>
      <c r="J92" s="168" t="s">
        <v>122</v>
      </c>
      <c r="K92" s="36" t="s">
        <v>72</v>
      </c>
      <c r="L92" s="136">
        <v>33.6</v>
      </c>
      <c r="M92" s="120">
        <v>0.5</v>
      </c>
      <c r="N92" s="121">
        <f t="shared" si="13"/>
        <v>0</v>
      </c>
      <c r="O92" s="94">
        <f t="shared" si="2"/>
        <v>0</v>
      </c>
      <c r="P92" s="94">
        <f t="shared" si="3"/>
        <v>33.6</v>
      </c>
      <c r="Q92" s="94"/>
    </row>
    <row r="93" spans="1:17" s="2" customFormat="1" ht="13.5" customHeight="1" x14ac:dyDescent="0.2">
      <c r="B93" s="22">
        <f>IF($O$20=TRUE,0,$K$13)</f>
        <v>0</v>
      </c>
      <c r="C93" s="92">
        <f>B93</f>
        <v>0</v>
      </c>
      <c r="D93" s="106">
        <v>1</v>
      </c>
      <c r="E93" s="91">
        <f t="shared" si="0"/>
        <v>0</v>
      </c>
      <c r="F93" s="215" t="s">
        <v>123</v>
      </c>
      <c r="G93" s="216"/>
      <c r="H93" s="216"/>
      <c r="I93" s="217"/>
      <c r="J93" s="168" t="s">
        <v>124</v>
      </c>
      <c r="K93" s="36" t="s">
        <v>72</v>
      </c>
      <c r="L93" s="136">
        <v>33.6</v>
      </c>
      <c r="M93" s="120">
        <v>0.5</v>
      </c>
      <c r="N93" s="121">
        <f t="shared" si="13"/>
        <v>0</v>
      </c>
      <c r="O93" s="94">
        <f t="shared" si="2"/>
        <v>0</v>
      </c>
      <c r="P93" s="94">
        <f t="shared" si="3"/>
        <v>33.6</v>
      </c>
      <c r="Q93" s="94"/>
    </row>
    <row r="94" spans="1:17" s="2" customFormat="1" ht="13.5" customHeight="1" x14ac:dyDescent="0.2">
      <c r="B94" s="13"/>
      <c r="C94" s="73"/>
      <c r="D94" s="105"/>
      <c r="E94" s="91"/>
      <c r="F94" s="131" t="s">
        <v>85</v>
      </c>
      <c r="G94" s="131"/>
      <c r="H94" s="14"/>
      <c r="I94" s="132"/>
      <c r="J94" s="133"/>
      <c r="K94" s="167"/>
      <c r="L94" s="136"/>
      <c r="M94" s="120"/>
      <c r="N94" s="121"/>
      <c r="O94" s="94">
        <f t="shared" si="2"/>
        <v>0</v>
      </c>
      <c r="P94" s="94">
        <f t="shared" si="3"/>
        <v>0</v>
      </c>
      <c r="Q94" s="94"/>
    </row>
    <row r="95" spans="1:17" s="2" customFormat="1" ht="13.5" customHeight="1" x14ac:dyDescent="0.2">
      <c r="B95" s="22">
        <f>IF($H$20=TRUE,0,$K$13)</f>
        <v>0</v>
      </c>
      <c r="C95" s="92">
        <f>B95</f>
        <v>0</v>
      </c>
      <c r="D95" s="106">
        <v>1</v>
      </c>
      <c r="E95" s="91">
        <f t="shared" si="0"/>
        <v>0</v>
      </c>
      <c r="F95" s="187" t="s">
        <v>125</v>
      </c>
      <c r="G95" s="186"/>
      <c r="H95" s="14"/>
      <c r="I95" s="14"/>
      <c r="J95" s="168" t="s">
        <v>126</v>
      </c>
      <c r="K95" s="170" t="s">
        <v>88</v>
      </c>
      <c r="L95" s="136">
        <v>150</v>
      </c>
      <c r="M95" s="120">
        <v>0.5</v>
      </c>
      <c r="N95" s="121">
        <f t="shared" si="13"/>
        <v>0</v>
      </c>
      <c r="O95" s="94">
        <f t="shared" si="2"/>
        <v>0</v>
      </c>
      <c r="P95" s="94">
        <f t="shared" si="3"/>
        <v>150</v>
      </c>
      <c r="Q95" s="94"/>
    </row>
    <row r="96" spans="1:17" s="2" customFormat="1" ht="13.5" customHeight="1" x14ac:dyDescent="0.2">
      <c r="B96" s="22"/>
      <c r="C96" s="92"/>
      <c r="D96" s="105"/>
      <c r="E96" s="91"/>
      <c r="F96" s="187" t="s">
        <v>127</v>
      </c>
      <c r="G96" s="123"/>
      <c r="H96" s="87"/>
      <c r="I96" s="117"/>
      <c r="J96" s="89" t="s">
        <v>46</v>
      </c>
      <c r="K96" s="170" t="s">
        <v>88</v>
      </c>
      <c r="L96" s="201">
        <v>5.95</v>
      </c>
      <c r="M96" s="120"/>
      <c r="N96" s="121">
        <f t="shared" si="13"/>
        <v>0</v>
      </c>
      <c r="O96" s="94">
        <f t="shared" si="2"/>
        <v>0</v>
      </c>
      <c r="P96" s="94">
        <f t="shared" si="3"/>
        <v>0</v>
      </c>
      <c r="Q96" s="94"/>
    </row>
    <row r="97" spans="1:17" s="2" customFormat="1" ht="13.5" customHeight="1" x14ac:dyDescent="0.2">
      <c r="B97" s="13"/>
      <c r="C97" s="73"/>
      <c r="D97" s="107"/>
      <c r="E97" s="91"/>
      <c r="F97" s="15" t="s">
        <v>128</v>
      </c>
      <c r="G97" s="15"/>
      <c r="H97" s="16"/>
      <c r="I97" s="16"/>
      <c r="J97" s="127"/>
      <c r="K97" s="127"/>
      <c r="L97" s="16"/>
      <c r="M97" s="171"/>
      <c r="N97" s="130"/>
      <c r="O97" s="94">
        <f t="shared" si="2"/>
        <v>0</v>
      </c>
      <c r="P97" s="94">
        <f t="shared" si="3"/>
        <v>0</v>
      </c>
      <c r="Q97" s="94"/>
    </row>
    <row r="98" spans="1:17" s="2" customFormat="1" ht="13.5" customHeight="1" x14ac:dyDescent="0.2">
      <c r="B98" s="13"/>
      <c r="C98" s="73"/>
      <c r="D98" s="105"/>
      <c r="E98" s="91"/>
      <c r="F98" s="165" t="s">
        <v>48</v>
      </c>
      <c r="G98" s="165"/>
      <c r="H98" s="123"/>
      <c r="I98" s="166"/>
      <c r="J98" s="133"/>
      <c r="K98" s="188"/>
      <c r="L98" s="173"/>
      <c r="M98" s="145"/>
      <c r="N98" s="136"/>
      <c r="O98" s="94">
        <f t="shared" si="2"/>
        <v>0</v>
      </c>
      <c r="P98" s="94">
        <f t="shared" si="3"/>
        <v>0</v>
      </c>
      <c r="Q98" s="94"/>
    </row>
    <row r="99" spans="1:17" s="2" customFormat="1" ht="13.5" customHeight="1" x14ac:dyDescent="0.2">
      <c r="B99" s="22">
        <f>$F$14</f>
        <v>0</v>
      </c>
      <c r="C99" s="93">
        <f>B99</f>
        <v>0</v>
      </c>
      <c r="D99" s="105"/>
      <c r="E99" s="91">
        <f t="shared" si="0"/>
        <v>0</v>
      </c>
      <c r="F99" s="122" t="s">
        <v>129</v>
      </c>
      <c r="G99" s="189"/>
      <c r="H99" s="189"/>
      <c r="I99" s="190"/>
      <c r="J99" s="133" t="s">
        <v>130</v>
      </c>
      <c r="K99" s="137" t="s">
        <v>51</v>
      </c>
      <c r="L99" s="136">
        <v>15.3</v>
      </c>
      <c r="M99" s="152"/>
      <c r="N99" s="121">
        <f t="shared" ref="N99" si="16">L99*E99*(1-M99)</f>
        <v>0</v>
      </c>
      <c r="O99" s="94">
        <f t="shared" si="2"/>
        <v>0</v>
      </c>
      <c r="P99" s="94">
        <f t="shared" si="3"/>
        <v>0</v>
      </c>
      <c r="Q99" s="94"/>
    </row>
    <row r="100" spans="1:17" s="2" customFormat="1" ht="13.5" customHeight="1" x14ac:dyDescent="0.2">
      <c r="B100" s="13"/>
      <c r="C100" s="86"/>
      <c r="D100" s="105"/>
      <c r="E100" s="91">
        <f t="shared" si="0"/>
        <v>0</v>
      </c>
      <c r="F100" s="146" t="s">
        <v>52</v>
      </c>
      <c r="G100" s="140"/>
      <c r="I100" s="141"/>
      <c r="J100" s="142"/>
      <c r="K100" s="143"/>
      <c r="L100" s="144">
        <v>0</v>
      </c>
      <c r="M100" s="145"/>
      <c r="N100" s="121"/>
      <c r="O100" s="94">
        <f t="shared" si="2"/>
        <v>0</v>
      </c>
      <c r="P100" s="94">
        <f t="shared" si="3"/>
        <v>0</v>
      </c>
      <c r="Q100" s="94"/>
    </row>
    <row r="101" spans="1:17" s="2" customFormat="1" ht="13.5" customHeight="1" x14ac:dyDescent="0.2">
      <c r="B101" s="22"/>
      <c r="C101" s="93"/>
      <c r="D101" s="105"/>
      <c r="E101" s="91">
        <f t="shared" si="0"/>
        <v>0</v>
      </c>
      <c r="F101" s="191"/>
      <c r="G101" s="192" t="s">
        <v>131</v>
      </c>
      <c r="H101" s="192"/>
      <c r="I101" s="193"/>
      <c r="J101" s="194" t="s">
        <v>132</v>
      </c>
      <c r="K101" s="147"/>
      <c r="L101" s="181">
        <v>2</v>
      </c>
      <c r="M101" s="195"/>
      <c r="N101" s="121">
        <f t="shared" ref="N101:N119" si="17">L101*E101*(1-M101)</f>
        <v>0</v>
      </c>
      <c r="O101" s="94">
        <f t="shared" si="2"/>
        <v>0</v>
      </c>
      <c r="P101" s="94">
        <f t="shared" si="3"/>
        <v>0</v>
      </c>
      <c r="Q101" s="94"/>
    </row>
    <row r="102" spans="1:17" s="2" customFormat="1" ht="13.5" customHeight="1" x14ac:dyDescent="0.2">
      <c r="A102" s="39"/>
      <c r="B102" s="40"/>
      <c r="C102" s="93"/>
      <c r="D102" s="105"/>
      <c r="E102" s="91">
        <f t="shared" si="0"/>
        <v>0</v>
      </c>
      <c r="F102" s="191"/>
      <c r="G102" s="192" t="s">
        <v>133</v>
      </c>
      <c r="H102" s="192"/>
      <c r="I102" s="193"/>
      <c r="J102" s="161" t="s">
        <v>134</v>
      </c>
      <c r="K102" s="134"/>
      <c r="L102" s="162">
        <v>1.9</v>
      </c>
      <c r="M102" s="163"/>
      <c r="N102" s="121">
        <f t="shared" si="17"/>
        <v>0</v>
      </c>
      <c r="O102" s="94">
        <f t="shared" si="2"/>
        <v>0</v>
      </c>
      <c r="P102" s="94">
        <f t="shared" si="3"/>
        <v>0</v>
      </c>
      <c r="Q102" s="94"/>
    </row>
    <row r="103" spans="1:17" s="2" customFormat="1" ht="13.5" customHeight="1" x14ac:dyDescent="0.2">
      <c r="A103" s="39"/>
      <c r="B103" s="40"/>
      <c r="C103" s="93"/>
      <c r="D103" s="105"/>
      <c r="E103" s="91">
        <f t="shared" si="0"/>
        <v>0</v>
      </c>
      <c r="F103" s="191"/>
      <c r="G103" s="192" t="s">
        <v>135</v>
      </c>
      <c r="H103" s="192"/>
      <c r="I103" s="193"/>
      <c r="J103" s="161" t="s">
        <v>136</v>
      </c>
      <c r="K103" s="147"/>
      <c r="L103" s="162">
        <v>1.9</v>
      </c>
      <c r="M103" s="163"/>
      <c r="N103" s="121">
        <f t="shared" si="17"/>
        <v>0</v>
      </c>
      <c r="O103" s="94">
        <f t="shared" si="2"/>
        <v>0</v>
      </c>
      <c r="P103" s="94">
        <f t="shared" si="3"/>
        <v>0</v>
      </c>
      <c r="Q103" s="94"/>
    </row>
    <row r="104" spans="1:17" s="2" customFormat="1" ht="13.5" customHeight="1" x14ac:dyDescent="0.2">
      <c r="A104" s="39"/>
      <c r="B104" s="40"/>
      <c r="C104" s="93"/>
      <c r="D104" s="105"/>
      <c r="E104" s="91">
        <f t="shared" si="0"/>
        <v>0</v>
      </c>
      <c r="F104" s="191"/>
      <c r="G104" s="192" t="s">
        <v>137</v>
      </c>
      <c r="H104" s="192"/>
      <c r="I104" s="193"/>
      <c r="J104" s="161" t="s">
        <v>138</v>
      </c>
      <c r="K104" s="134"/>
      <c r="L104" s="162">
        <v>1.9</v>
      </c>
      <c r="M104" s="163"/>
      <c r="N104" s="121">
        <f t="shared" si="17"/>
        <v>0</v>
      </c>
      <c r="O104" s="94">
        <f t="shared" si="2"/>
        <v>0</v>
      </c>
      <c r="P104" s="94">
        <f t="shared" si="3"/>
        <v>0</v>
      </c>
      <c r="Q104" s="94"/>
    </row>
    <row r="105" spans="1:17" s="2" customFormat="1" ht="13.5" customHeight="1" x14ac:dyDescent="0.2">
      <c r="A105" s="39"/>
      <c r="B105" s="40"/>
      <c r="C105" s="93"/>
      <c r="D105" s="105"/>
      <c r="E105" s="91">
        <f t="shared" si="0"/>
        <v>0</v>
      </c>
      <c r="F105" s="191"/>
      <c r="G105" s="192" t="s">
        <v>139</v>
      </c>
      <c r="H105" s="192"/>
      <c r="I105" s="193"/>
      <c r="J105" s="161" t="s">
        <v>140</v>
      </c>
      <c r="K105" s="134"/>
      <c r="L105" s="162">
        <v>1.9</v>
      </c>
      <c r="M105" s="163"/>
      <c r="N105" s="121">
        <f t="shared" si="17"/>
        <v>0</v>
      </c>
      <c r="O105" s="94">
        <f t="shared" si="2"/>
        <v>0</v>
      </c>
      <c r="P105" s="94">
        <f t="shared" si="3"/>
        <v>0</v>
      </c>
      <c r="Q105" s="94"/>
    </row>
    <row r="106" spans="1:17" s="2" customFormat="1" ht="13.5" customHeight="1" x14ac:dyDescent="0.2">
      <c r="A106" s="39"/>
      <c r="B106" s="40"/>
      <c r="C106" s="93"/>
      <c r="D106" s="105"/>
      <c r="E106" s="91">
        <f t="shared" ref="E106:E118" si="18">IF(C106-D106&lt;0,0,C106-D106)</f>
        <v>0</v>
      </c>
      <c r="F106" s="191"/>
      <c r="G106" s="192" t="s">
        <v>141</v>
      </c>
      <c r="H106" s="192"/>
      <c r="I106" s="193"/>
      <c r="J106" s="161" t="s">
        <v>142</v>
      </c>
      <c r="K106" s="134"/>
      <c r="L106" s="162">
        <v>1.9</v>
      </c>
      <c r="M106" s="163"/>
      <c r="N106" s="121">
        <f t="shared" si="17"/>
        <v>0</v>
      </c>
      <c r="O106" s="94">
        <f t="shared" si="2"/>
        <v>0</v>
      </c>
      <c r="P106" s="94">
        <f t="shared" si="3"/>
        <v>0</v>
      </c>
      <c r="Q106" s="94"/>
    </row>
    <row r="107" spans="1:17" s="2" customFormat="1" ht="13.5" customHeight="1" x14ac:dyDescent="0.2">
      <c r="B107" s="22"/>
      <c r="C107" s="93"/>
      <c r="D107" s="105"/>
      <c r="E107" s="91">
        <f t="shared" si="18"/>
        <v>0</v>
      </c>
      <c r="F107" s="191"/>
      <c r="G107" s="192" t="s">
        <v>143</v>
      </c>
      <c r="H107" s="192"/>
      <c r="I107" s="193"/>
      <c r="J107" s="196" t="s">
        <v>144</v>
      </c>
      <c r="K107" s="160"/>
      <c r="L107" s="121">
        <v>1.9</v>
      </c>
      <c r="M107" s="138"/>
      <c r="N107" s="121">
        <f t="shared" si="17"/>
        <v>0</v>
      </c>
      <c r="O107" s="94">
        <f t="shared" ref="O107:O118" si="19">L107*E107-N107</f>
        <v>0</v>
      </c>
      <c r="P107" s="94">
        <f t="shared" ref="P107:P118" si="20">L107*D107</f>
        <v>0</v>
      </c>
      <c r="Q107" s="94"/>
    </row>
    <row r="108" spans="1:17" s="2" customFormat="1" ht="13.5" customHeight="1" x14ac:dyDescent="0.2">
      <c r="B108" s="22"/>
      <c r="C108" s="93"/>
      <c r="D108" s="105"/>
      <c r="E108" s="91">
        <f t="shared" si="18"/>
        <v>0</v>
      </c>
      <c r="F108" s="197"/>
      <c r="G108" s="198" t="s">
        <v>145</v>
      </c>
      <c r="H108" s="198"/>
      <c r="I108" s="199"/>
      <c r="J108" s="151" t="s">
        <v>146</v>
      </c>
      <c r="K108" s="160"/>
      <c r="L108" s="136">
        <v>1.9</v>
      </c>
      <c r="M108" s="120"/>
      <c r="N108" s="121">
        <f t="shared" si="17"/>
        <v>0</v>
      </c>
      <c r="O108" s="94">
        <f t="shared" si="19"/>
        <v>0</v>
      </c>
      <c r="P108" s="94">
        <f t="shared" si="20"/>
        <v>0</v>
      </c>
      <c r="Q108" s="94"/>
    </row>
    <row r="109" spans="1:17" s="2" customFormat="1" ht="13.5" customHeight="1" x14ac:dyDescent="0.2">
      <c r="B109" s="22"/>
      <c r="C109" s="73"/>
      <c r="D109" s="105"/>
      <c r="E109" s="91"/>
      <c r="F109" s="165" t="s">
        <v>69</v>
      </c>
      <c r="G109" s="165"/>
      <c r="H109" s="123"/>
      <c r="I109" s="166"/>
      <c r="J109" s="133"/>
      <c r="K109" s="167"/>
      <c r="L109" s="136">
        <v>0</v>
      </c>
      <c r="M109" s="120"/>
      <c r="N109" s="121"/>
      <c r="O109" s="94">
        <f t="shared" si="19"/>
        <v>0</v>
      </c>
      <c r="P109" s="94">
        <f t="shared" si="20"/>
        <v>0</v>
      </c>
      <c r="Q109" s="94"/>
    </row>
    <row r="110" spans="1:17" s="2" customFormat="1" ht="13.5" customHeight="1" x14ac:dyDescent="0.2">
      <c r="B110" s="22">
        <f t="shared" ref="B110:B115" si="21">IF($O$21=TRUE,0,$K$14)</f>
        <v>0</v>
      </c>
      <c r="C110" s="92">
        <f t="shared" ref="C110:C115" si="22">B110</f>
        <v>0</v>
      </c>
      <c r="D110" s="106">
        <v>1</v>
      </c>
      <c r="E110" s="91">
        <f t="shared" si="18"/>
        <v>0</v>
      </c>
      <c r="F110" s="213" t="s">
        <v>147</v>
      </c>
      <c r="G110" s="213"/>
      <c r="H110" s="213"/>
      <c r="I110" s="213"/>
      <c r="J110" s="133" t="s">
        <v>148</v>
      </c>
      <c r="K110" s="36" t="s">
        <v>72</v>
      </c>
      <c r="L110" s="136">
        <v>33.6</v>
      </c>
      <c r="M110" s="120">
        <v>0.5</v>
      </c>
      <c r="N110" s="121">
        <f t="shared" si="17"/>
        <v>0</v>
      </c>
      <c r="O110" s="94">
        <f t="shared" si="19"/>
        <v>0</v>
      </c>
      <c r="P110" s="94">
        <f t="shared" si="20"/>
        <v>33.6</v>
      </c>
      <c r="Q110" s="94"/>
    </row>
    <row r="111" spans="1:17" s="2" customFormat="1" ht="13.5" customHeight="1" x14ac:dyDescent="0.2">
      <c r="B111" s="22">
        <f t="shared" si="21"/>
        <v>0</v>
      </c>
      <c r="C111" s="92">
        <f t="shared" si="22"/>
        <v>0</v>
      </c>
      <c r="D111" s="106">
        <v>1</v>
      </c>
      <c r="E111" s="91">
        <f t="shared" si="18"/>
        <v>0</v>
      </c>
      <c r="F111" s="213" t="s">
        <v>149</v>
      </c>
      <c r="G111" s="213"/>
      <c r="H111" s="213"/>
      <c r="I111" s="213"/>
      <c r="J111" s="133" t="s">
        <v>150</v>
      </c>
      <c r="K111" s="36" t="s">
        <v>72</v>
      </c>
      <c r="L111" s="136">
        <v>33.6</v>
      </c>
      <c r="M111" s="120">
        <v>0.5</v>
      </c>
      <c r="N111" s="121">
        <f t="shared" si="17"/>
        <v>0</v>
      </c>
      <c r="O111" s="94">
        <f t="shared" si="19"/>
        <v>0</v>
      </c>
      <c r="P111" s="94">
        <f t="shared" si="20"/>
        <v>33.6</v>
      </c>
      <c r="Q111" s="94"/>
    </row>
    <row r="112" spans="1:17" s="2" customFormat="1" ht="13.5" customHeight="1" x14ac:dyDescent="0.2">
      <c r="B112" s="22">
        <f t="shared" si="21"/>
        <v>0</v>
      </c>
      <c r="C112" s="92">
        <f t="shared" si="22"/>
        <v>0</v>
      </c>
      <c r="D112" s="106">
        <v>1</v>
      </c>
      <c r="E112" s="91">
        <f t="shared" si="18"/>
        <v>0</v>
      </c>
      <c r="F112" s="213" t="s">
        <v>151</v>
      </c>
      <c r="G112" s="213"/>
      <c r="H112" s="213"/>
      <c r="I112" s="213"/>
      <c r="J112" s="133" t="s">
        <v>152</v>
      </c>
      <c r="K112" s="36" t="s">
        <v>72</v>
      </c>
      <c r="L112" s="136">
        <v>33.6</v>
      </c>
      <c r="M112" s="120">
        <v>0.5</v>
      </c>
      <c r="N112" s="121">
        <f t="shared" si="17"/>
        <v>0</v>
      </c>
      <c r="O112" s="94">
        <f t="shared" si="19"/>
        <v>0</v>
      </c>
      <c r="P112" s="94">
        <f t="shared" si="20"/>
        <v>33.6</v>
      </c>
      <c r="Q112" s="94"/>
    </row>
    <row r="113" spans="2:17" s="2" customFormat="1" ht="13.5" customHeight="1" x14ac:dyDescent="0.2">
      <c r="B113" s="22">
        <f t="shared" si="21"/>
        <v>0</v>
      </c>
      <c r="C113" s="92">
        <f t="shared" si="22"/>
        <v>0</v>
      </c>
      <c r="D113" s="106">
        <v>1</v>
      </c>
      <c r="E113" s="91">
        <f t="shared" si="18"/>
        <v>0</v>
      </c>
      <c r="F113" s="213" t="s">
        <v>153</v>
      </c>
      <c r="G113" s="213"/>
      <c r="H113" s="213"/>
      <c r="I113" s="213"/>
      <c r="J113" s="133" t="s">
        <v>154</v>
      </c>
      <c r="K113" s="36" t="s">
        <v>72</v>
      </c>
      <c r="L113" s="136">
        <v>33.6</v>
      </c>
      <c r="M113" s="120">
        <v>0.5</v>
      </c>
      <c r="N113" s="121">
        <f t="shared" si="17"/>
        <v>0</v>
      </c>
      <c r="O113" s="94">
        <f t="shared" si="19"/>
        <v>0</v>
      </c>
      <c r="P113" s="94">
        <f t="shared" si="20"/>
        <v>33.6</v>
      </c>
      <c r="Q113" s="94"/>
    </row>
    <row r="114" spans="2:17" s="2" customFormat="1" ht="13.5" customHeight="1" x14ac:dyDescent="0.2">
      <c r="B114" s="22">
        <f t="shared" si="21"/>
        <v>0</v>
      </c>
      <c r="C114" s="92">
        <f t="shared" si="22"/>
        <v>0</v>
      </c>
      <c r="D114" s="106">
        <v>1</v>
      </c>
      <c r="E114" s="91">
        <f t="shared" si="18"/>
        <v>0</v>
      </c>
      <c r="F114" s="214" t="s">
        <v>155</v>
      </c>
      <c r="G114" s="214"/>
      <c r="H114" s="214"/>
      <c r="I114" s="214"/>
      <c r="J114" s="133" t="s">
        <v>156</v>
      </c>
      <c r="K114" s="36" t="s">
        <v>72</v>
      </c>
      <c r="L114" s="136">
        <v>33.6</v>
      </c>
      <c r="M114" s="120">
        <v>0.5</v>
      </c>
      <c r="N114" s="121">
        <f t="shared" si="17"/>
        <v>0</v>
      </c>
      <c r="O114" s="94">
        <f t="shared" si="19"/>
        <v>0</v>
      </c>
      <c r="P114" s="94">
        <f t="shared" si="20"/>
        <v>33.6</v>
      </c>
      <c r="Q114" s="94"/>
    </row>
    <row r="115" spans="2:17" s="2" customFormat="1" ht="13.5" customHeight="1" x14ac:dyDescent="0.2">
      <c r="B115" s="22">
        <f t="shared" si="21"/>
        <v>0</v>
      </c>
      <c r="C115" s="92">
        <f t="shared" si="22"/>
        <v>0</v>
      </c>
      <c r="D115" s="106">
        <v>1</v>
      </c>
      <c r="E115" s="91">
        <f t="shared" si="18"/>
        <v>0</v>
      </c>
      <c r="F115" s="213" t="s">
        <v>157</v>
      </c>
      <c r="G115" s="213"/>
      <c r="H115" s="213"/>
      <c r="I115" s="213"/>
      <c r="J115" s="133" t="s">
        <v>158</v>
      </c>
      <c r="K115" s="36" t="s">
        <v>72</v>
      </c>
      <c r="L115" s="136">
        <v>33.6</v>
      </c>
      <c r="M115" s="120">
        <v>0.5</v>
      </c>
      <c r="N115" s="121">
        <f t="shared" si="17"/>
        <v>0</v>
      </c>
      <c r="O115" s="94">
        <f t="shared" si="19"/>
        <v>0</v>
      </c>
      <c r="P115" s="94">
        <f t="shared" si="20"/>
        <v>33.6</v>
      </c>
      <c r="Q115" s="94"/>
    </row>
    <row r="116" spans="2:17" s="2" customFormat="1" ht="13.5" customHeight="1" x14ac:dyDescent="0.2">
      <c r="B116" s="22">
        <f>IF($O$21=TRUE,0,$K$14)</f>
        <v>0</v>
      </c>
      <c r="C116" s="92">
        <f>B116</f>
        <v>0</v>
      </c>
      <c r="D116" s="106">
        <v>1</v>
      </c>
      <c r="E116" s="91">
        <f t="shared" si="18"/>
        <v>0</v>
      </c>
      <c r="F116" s="213" t="s">
        <v>159</v>
      </c>
      <c r="G116" s="213"/>
      <c r="H116" s="213"/>
      <c r="I116" s="213"/>
      <c r="J116" s="133" t="s">
        <v>160</v>
      </c>
      <c r="K116" s="36" t="s">
        <v>72</v>
      </c>
      <c r="L116" s="136">
        <v>33.6</v>
      </c>
      <c r="M116" s="120">
        <v>0.5</v>
      </c>
      <c r="N116" s="121">
        <f t="shared" si="17"/>
        <v>0</v>
      </c>
      <c r="O116" s="94">
        <f t="shared" si="19"/>
        <v>0</v>
      </c>
      <c r="P116" s="94">
        <f t="shared" si="20"/>
        <v>33.6</v>
      </c>
      <c r="Q116" s="94"/>
    </row>
    <row r="117" spans="2:17" s="2" customFormat="1" ht="13.5" customHeight="1" x14ac:dyDescent="0.2">
      <c r="B117" s="22"/>
      <c r="C117" s="73"/>
      <c r="D117" s="105"/>
      <c r="E117" s="91"/>
      <c r="F117" s="131" t="s">
        <v>85</v>
      </c>
      <c r="G117" s="131"/>
      <c r="H117" s="14"/>
      <c r="I117" s="132"/>
      <c r="J117" s="133"/>
      <c r="K117" s="167"/>
      <c r="L117" s="136">
        <v>0</v>
      </c>
      <c r="M117" s="120"/>
      <c r="N117" s="121"/>
      <c r="O117" s="94">
        <f t="shared" si="19"/>
        <v>0</v>
      </c>
      <c r="P117" s="94">
        <f t="shared" si="20"/>
        <v>0</v>
      </c>
      <c r="Q117" s="94"/>
    </row>
    <row r="118" spans="2:17" s="2" customFormat="1" ht="13.5" customHeight="1" x14ac:dyDescent="0.2">
      <c r="B118" s="22">
        <f>IF($H$21=TRUE,0,$K$14)</f>
        <v>0</v>
      </c>
      <c r="C118" s="92">
        <f>B118</f>
        <v>0</v>
      </c>
      <c r="D118" s="106">
        <v>1</v>
      </c>
      <c r="E118" s="91">
        <f t="shared" si="18"/>
        <v>0</v>
      </c>
      <c r="F118" s="187" t="s">
        <v>161</v>
      </c>
      <c r="G118" s="186"/>
      <c r="H118" s="14"/>
      <c r="I118" s="132"/>
      <c r="J118" s="133" t="s">
        <v>162</v>
      </c>
      <c r="K118" s="170" t="s">
        <v>88</v>
      </c>
      <c r="L118" s="136">
        <v>150</v>
      </c>
      <c r="M118" s="120">
        <v>0.5</v>
      </c>
      <c r="N118" s="121">
        <f t="shared" si="17"/>
        <v>0</v>
      </c>
      <c r="O118" s="94">
        <f t="shared" si="19"/>
        <v>0</v>
      </c>
      <c r="P118" s="94">
        <f t="shared" si="20"/>
        <v>150</v>
      </c>
      <c r="Q118" s="94"/>
    </row>
    <row r="119" spans="2:17" s="2" customFormat="1" ht="13.5" customHeight="1" x14ac:dyDescent="0.2">
      <c r="B119" s="202"/>
      <c r="C119" s="92">
        <f>B119</f>
        <v>0</v>
      </c>
      <c r="D119" s="105"/>
      <c r="E119" s="91">
        <f t="shared" ref="E119" si="23">IF(C119-D119&lt;0,0,C119-D119)</f>
        <v>0</v>
      </c>
      <c r="F119" s="187" t="s">
        <v>127</v>
      </c>
      <c r="G119" s="123"/>
      <c r="H119" s="87"/>
      <c r="I119" s="117"/>
      <c r="J119" s="89" t="s">
        <v>46</v>
      </c>
      <c r="K119" s="170" t="s">
        <v>88</v>
      </c>
      <c r="L119" s="201">
        <v>5.95</v>
      </c>
      <c r="M119" s="203"/>
      <c r="N119" s="121">
        <f t="shared" si="17"/>
        <v>0</v>
      </c>
      <c r="O119" s="94"/>
      <c r="P119" s="94"/>
      <c r="Q119" s="94"/>
    </row>
    <row r="120" spans="2:17" x14ac:dyDescent="0.2">
      <c r="F120" s="17" t="s">
        <v>163</v>
      </c>
      <c r="G120" s="17"/>
      <c r="H120" s="18"/>
      <c r="I120" s="19"/>
      <c r="J120" s="52"/>
      <c r="K120" s="43"/>
      <c r="L120" s="21"/>
      <c r="M120" s="21"/>
      <c r="N120" s="77">
        <f>SUM(N41:N118)</f>
        <v>0</v>
      </c>
    </row>
    <row r="121" spans="2:17" x14ac:dyDescent="0.2">
      <c r="F121" s="17" t="s">
        <v>164</v>
      </c>
      <c r="G121" s="17"/>
      <c r="H121" s="18"/>
      <c r="I121" s="19"/>
      <c r="J121" s="52"/>
      <c r="K121" s="43"/>
      <c r="L121" s="21"/>
      <c r="M121" s="21"/>
      <c r="N121" s="77">
        <f>SUM(N51:N60,N76:N85,N99:N108,N47)</f>
        <v>0</v>
      </c>
      <c r="P121" s="2"/>
    </row>
    <row r="122" spans="2:17" x14ac:dyDescent="0.2">
      <c r="F122" s="17" t="s">
        <v>165</v>
      </c>
      <c r="G122" s="17"/>
      <c r="H122" s="76"/>
      <c r="I122" s="19"/>
      <c r="J122" s="20"/>
      <c r="K122" s="21"/>
      <c r="L122" s="21"/>
      <c r="M122" s="21"/>
      <c r="N122" s="77">
        <f>SUM(P41:P118)+SUM(O41:O118)</f>
        <v>1155.6000000000004</v>
      </c>
      <c r="P122" s="2"/>
    </row>
    <row r="123" spans="2:17" x14ac:dyDescent="0.2">
      <c r="F123" s="95" t="s">
        <v>166</v>
      </c>
      <c r="G123" s="20"/>
      <c r="H123" s="20"/>
      <c r="I123" s="20"/>
      <c r="J123" s="52"/>
      <c r="K123" s="43"/>
      <c r="L123" s="21"/>
      <c r="M123" s="21"/>
      <c r="N123" s="21"/>
      <c r="P123" s="2"/>
    </row>
    <row r="124" spans="2:17" x14ac:dyDescent="0.2">
      <c r="D124" s="95"/>
      <c r="E124" s="95"/>
      <c r="F124" s="20"/>
      <c r="G124" s="20"/>
      <c r="H124" s="20"/>
      <c r="I124" s="20"/>
      <c r="J124" s="52"/>
      <c r="K124" s="43"/>
      <c r="L124" s="21"/>
      <c r="M124" s="21"/>
      <c r="N124" s="21"/>
      <c r="P124" s="2"/>
    </row>
    <row r="125" spans="2:17" ht="49.5" customHeight="1" x14ac:dyDescent="0.2">
      <c r="D125" s="218" t="s">
        <v>167</v>
      </c>
      <c r="E125" s="218"/>
      <c r="F125" s="218"/>
      <c r="G125" s="218"/>
      <c r="H125" s="218"/>
      <c r="I125" s="218"/>
      <c r="J125" s="218"/>
      <c r="K125" s="218"/>
      <c r="L125" s="218"/>
      <c r="M125" s="218"/>
      <c r="N125" s="218"/>
      <c r="P125" s="2"/>
    </row>
    <row r="126" spans="2:17" x14ac:dyDescent="0.2">
      <c r="D126"/>
      <c r="E126"/>
      <c r="G126" s="2"/>
      <c r="H126" s="2"/>
      <c r="I126" s="2"/>
      <c r="J126" s="2"/>
      <c r="K126" s="10"/>
      <c r="L126" s="10"/>
      <c r="M126" s="10"/>
      <c r="N126" s="2"/>
      <c r="P126" s="2"/>
    </row>
    <row r="127" spans="2:17" ht="73.5" customHeight="1" x14ac:dyDescent="0.2">
      <c r="D127" s="109"/>
      <c r="E127" s="101" t="s">
        <v>168</v>
      </c>
      <c r="F127" s="109"/>
      <c r="G127" s="109"/>
      <c r="H127" s="109"/>
      <c r="I127" s="109"/>
      <c r="J127" s="2"/>
      <c r="K127" s="10"/>
      <c r="L127" s="10"/>
      <c r="M127" s="10"/>
      <c r="N127" s="2"/>
      <c r="P127" s="2"/>
    </row>
    <row r="128" spans="2:17" x14ac:dyDescent="0.2">
      <c r="D128" s="109"/>
      <c r="E128" s="109"/>
      <c r="F128" s="109"/>
      <c r="G128" s="109"/>
      <c r="H128" s="109"/>
      <c r="I128" s="109"/>
      <c r="J128" s="2"/>
      <c r="K128" s="10"/>
      <c r="L128" s="10"/>
      <c r="M128" s="10"/>
      <c r="N128" s="2"/>
      <c r="P128" s="2"/>
    </row>
    <row r="129" spans="3:16" x14ac:dyDescent="0.2">
      <c r="D129" s="109"/>
      <c r="E129" s="109"/>
      <c r="F129" s="109"/>
      <c r="G129" s="109"/>
      <c r="H129" s="109"/>
      <c r="I129" s="109"/>
      <c r="J129" s="2"/>
      <c r="K129" s="10"/>
      <c r="L129" s="10"/>
      <c r="M129" s="10"/>
      <c r="N129" s="2"/>
      <c r="P129" s="2"/>
    </row>
    <row r="130" spans="3:16" x14ac:dyDescent="0.2">
      <c r="D130"/>
      <c r="E130" s="110"/>
      <c r="F130" s="111" t="s">
        <v>169</v>
      </c>
      <c r="G130" s="112"/>
      <c r="H130" s="14"/>
      <c r="I130" s="113"/>
      <c r="J130" s="2"/>
      <c r="K130" s="10"/>
      <c r="L130" s="10"/>
      <c r="M130" s="10"/>
      <c r="N130" s="2"/>
      <c r="P130" s="2"/>
    </row>
    <row r="131" spans="3:16" x14ac:dyDescent="0.2">
      <c r="D131"/>
      <c r="E131" s="110"/>
      <c r="F131" s="111" t="s">
        <v>170</v>
      </c>
      <c r="G131" s="112"/>
      <c r="H131" s="14"/>
      <c r="I131" s="113"/>
      <c r="J131" s="2"/>
      <c r="K131" s="10"/>
      <c r="L131" s="10"/>
      <c r="M131" s="10"/>
      <c r="N131" s="2"/>
      <c r="P131" s="2"/>
    </row>
    <row r="132" spans="3:16" x14ac:dyDescent="0.2">
      <c r="D132"/>
      <c r="E132" s="110"/>
      <c r="F132" s="111" t="s">
        <v>171</v>
      </c>
      <c r="G132" s="112"/>
      <c r="H132" s="14"/>
      <c r="I132" s="113"/>
      <c r="J132" s="2"/>
      <c r="K132" s="10"/>
      <c r="L132" s="10"/>
      <c r="M132" s="10"/>
      <c r="N132" s="2"/>
      <c r="P132" s="2"/>
    </row>
    <row r="133" spans="3:16" x14ac:dyDescent="0.2">
      <c r="D133"/>
      <c r="E133" s="110"/>
      <c r="F133" s="111" t="s">
        <v>172</v>
      </c>
      <c r="G133" s="112"/>
      <c r="H133" s="14"/>
      <c r="I133" s="113"/>
      <c r="J133" s="2"/>
      <c r="K133" s="10"/>
      <c r="L133" s="10"/>
      <c r="M133" s="10"/>
      <c r="N133" s="2"/>
      <c r="P133" s="2"/>
    </row>
    <row r="134" spans="3:16" x14ac:dyDescent="0.2">
      <c r="D134" s="95"/>
      <c r="E134" s="95"/>
      <c r="F134" s="20"/>
      <c r="G134" s="20"/>
      <c r="H134" s="20"/>
      <c r="I134" s="20"/>
      <c r="J134" s="52"/>
      <c r="K134" s="43"/>
      <c r="L134" s="21"/>
      <c r="M134" s="21"/>
      <c r="N134" s="21"/>
      <c r="P134" s="2"/>
    </row>
    <row r="135" spans="3:16" x14ac:dyDescent="0.2">
      <c r="D135" s="95"/>
      <c r="E135" s="95"/>
      <c r="F135" s="20"/>
      <c r="G135" s="20"/>
      <c r="H135" s="20"/>
      <c r="I135" s="20"/>
      <c r="J135" s="52"/>
      <c r="K135" s="43"/>
      <c r="L135" s="21"/>
      <c r="M135" s="21"/>
      <c r="N135" s="21"/>
      <c r="P135" s="2"/>
    </row>
    <row r="136" spans="3:16" x14ac:dyDescent="0.2">
      <c r="C136" s="108" t="s">
        <v>173</v>
      </c>
      <c r="D136" s="71"/>
      <c r="E136" s="71"/>
      <c r="F136" s="38"/>
      <c r="G136" s="38"/>
      <c r="H136" s="2"/>
      <c r="I136" s="2"/>
      <c r="J136" s="53"/>
      <c r="K136" s="44"/>
      <c r="L136" s="10"/>
      <c r="M136" s="10"/>
      <c r="N136" s="10"/>
    </row>
    <row r="137" spans="3:16" x14ac:dyDescent="0.2">
      <c r="C137" s="70" t="s">
        <v>174</v>
      </c>
      <c r="D137" s="70"/>
      <c r="E137" s="70"/>
      <c r="F137" s="38"/>
      <c r="G137" s="38"/>
      <c r="H137" s="2"/>
      <c r="I137" s="2"/>
      <c r="J137" s="53"/>
      <c r="N137" s="10"/>
    </row>
    <row r="138" spans="3:16" x14ac:dyDescent="0.2">
      <c r="C138" s="78" t="s">
        <v>175</v>
      </c>
      <c r="D138" s="78"/>
      <c r="E138" s="78"/>
      <c r="F138" s="38"/>
      <c r="G138" s="38"/>
      <c r="H138" s="2"/>
      <c r="I138" s="2"/>
      <c r="J138" s="53"/>
      <c r="N138" s="10"/>
    </row>
    <row r="139" spans="3:16" x14ac:dyDescent="0.2">
      <c r="C139" s="70" t="s">
        <v>176</v>
      </c>
      <c r="D139" s="70"/>
      <c r="E139" s="70"/>
      <c r="F139" s="38"/>
      <c r="G139" s="38"/>
      <c r="H139" s="2"/>
      <c r="I139" s="2"/>
      <c r="J139" s="53"/>
      <c r="N139" s="10"/>
    </row>
    <row r="140" spans="3:16" x14ac:dyDescent="0.2">
      <c r="C140" s="79"/>
      <c r="D140" s="79"/>
      <c r="E140" s="79"/>
      <c r="F140" s="38"/>
      <c r="G140" s="38"/>
      <c r="H140" s="2"/>
      <c r="I140" s="2"/>
      <c r="J140" s="53"/>
      <c r="N140" s="52"/>
    </row>
    <row r="141" spans="3:16" x14ac:dyDescent="0.2">
      <c r="C141" s="79"/>
      <c r="D141" s="79"/>
      <c r="E141" s="79"/>
      <c r="F141" s="80" t="s">
        <v>51</v>
      </c>
      <c r="G141" s="38" t="s">
        <v>177</v>
      </c>
      <c r="H141" s="2"/>
      <c r="I141" s="2"/>
      <c r="J141" s="53"/>
      <c r="K141" s="44"/>
      <c r="L141" s="10"/>
      <c r="M141" s="10"/>
      <c r="N141" s="52"/>
    </row>
    <row r="142" spans="3:16" x14ac:dyDescent="0.2">
      <c r="F142" s="36" t="s">
        <v>72</v>
      </c>
      <c r="G142" s="38" t="s">
        <v>178</v>
      </c>
      <c r="H142" s="2"/>
      <c r="I142" s="2"/>
      <c r="J142" s="53"/>
      <c r="K142" s="44"/>
      <c r="L142" s="10"/>
      <c r="M142" s="10"/>
      <c r="N142" s="52"/>
    </row>
    <row r="143" spans="3:16" x14ac:dyDescent="0.2">
      <c r="F143" s="81" t="s">
        <v>88</v>
      </c>
      <c r="G143" s="38" t="s">
        <v>179</v>
      </c>
      <c r="H143" s="2"/>
      <c r="I143" s="2"/>
      <c r="J143" s="53"/>
      <c r="K143" s="44"/>
      <c r="L143" s="10"/>
      <c r="M143" s="10"/>
      <c r="N143" s="52"/>
    </row>
    <row r="144" spans="3:16" x14ac:dyDescent="0.2">
      <c r="G144" s="38"/>
      <c r="H144" s="2"/>
      <c r="I144" s="2"/>
      <c r="J144" s="53"/>
      <c r="K144" s="44"/>
      <c r="L144" s="10"/>
      <c r="M144" s="10"/>
      <c r="N144" s="10"/>
    </row>
    <row r="145" spans="1:15" x14ac:dyDescent="0.2">
      <c r="C145" s="61"/>
      <c r="D145" s="61"/>
      <c r="E145" s="61"/>
      <c r="F145" s="38"/>
      <c r="G145" s="38"/>
      <c r="H145" s="2"/>
      <c r="I145" s="2"/>
      <c r="J145" s="53"/>
      <c r="K145" s="44"/>
      <c r="L145" s="10"/>
      <c r="M145" s="10"/>
      <c r="N145" s="10"/>
    </row>
    <row r="146" spans="1:15" s="9" customFormat="1" ht="20.25" customHeight="1" x14ac:dyDescent="0.3">
      <c r="A146" s="25"/>
      <c r="B146" s="25"/>
      <c r="C146" s="74" t="s">
        <v>180</v>
      </c>
      <c r="D146" s="74"/>
      <c r="E146" s="74"/>
      <c r="F146" s="26"/>
      <c r="G146" s="27"/>
      <c r="H146" s="27"/>
      <c r="I146" s="27"/>
      <c r="J146" s="49"/>
      <c r="K146" s="27"/>
      <c r="L146" s="27"/>
      <c r="M146" s="27"/>
      <c r="N146" s="96" t="s">
        <v>181</v>
      </c>
      <c r="O146" s="9">
        <v>0.9</v>
      </c>
    </row>
    <row r="147" spans="1:15" s="9" customFormat="1" ht="18" customHeight="1" x14ac:dyDescent="0.3">
      <c r="C147" s="62"/>
      <c r="D147" s="62"/>
      <c r="E147" s="62"/>
      <c r="F147" s="23"/>
      <c r="G147" s="24"/>
      <c r="H147" s="24"/>
      <c r="I147" s="24"/>
      <c r="J147" s="48"/>
      <c r="K147" s="24"/>
      <c r="L147" s="24"/>
      <c r="M147" s="24"/>
      <c r="N147" s="69"/>
    </row>
    <row r="148" spans="1:15" x14ac:dyDescent="0.2">
      <c r="C148" s="72" t="s">
        <v>182</v>
      </c>
      <c r="D148" s="72"/>
      <c r="E148" s="72"/>
      <c r="F148" s="2"/>
      <c r="G148" s="2"/>
      <c r="H148" s="2"/>
      <c r="I148" s="2"/>
      <c r="J148" s="53"/>
      <c r="K148" s="45"/>
      <c r="L148" s="3"/>
      <c r="M148" s="3"/>
      <c r="N148" s="10"/>
    </row>
    <row r="149" spans="1:15" x14ac:dyDescent="0.2">
      <c r="C149" s="72" t="s">
        <v>183</v>
      </c>
      <c r="D149" s="72"/>
      <c r="E149" s="72"/>
      <c r="F149" s="2"/>
      <c r="G149" s="2"/>
      <c r="H149" s="2"/>
      <c r="I149" s="2"/>
      <c r="J149" s="53"/>
      <c r="K149" s="45"/>
      <c r="L149" s="3"/>
      <c r="M149" s="3"/>
      <c r="N149" s="10"/>
    </row>
    <row r="150" spans="1:15" x14ac:dyDescent="0.2">
      <c r="C150" s="63"/>
      <c r="D150" s="63"/>
      <c r="E150" s="63"/>
      <c r="F150" s="2"/>
      <c r="G150" s="2"/>
      <c r="H150" s="2"/>
      <c r="I150" s="2"/>
      <c r="J150" s="53"/>
      <c r="K150" s="45"/>
      <c r="L150" s="3"/>
      <c r="M150" s="3"/>
      <c r="N150" s="10"/>
    </row>
    <row r="151" spans="1:15" x14ac:dyDescent="0.2">
      <c r="C151" s="204" t="s">
        <v>184</v>
      </c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</row>
    <row r="152" spans="1:15" x14ac:dyDescent="0.2">
      <c r="H152" s="2"/>
      <c r="I152" s="2"/>
      <c r="J152" s="53"/>
      <c r="K152" s="45"/>
      <c r="L152" s="3"/>
      <c r="M152" s="3"/>
      <c r="N152" s="10"/>
    </row>
    <row r="153" spans="1:15" x14ac:dyDescent="0.2">
      <c r="H153" s="2"/>
      <c r="I153" s="2"/>
      <c r="J153" s="53"/>
      <c r="K153" s="45"/>
      <c r="L153" s="3"/>
      <c r="M153" s="3"/>
      <c r="N153" s="10"/>
    </row>
    <row r="154" spans="1:15" x14ac:dyDescent="0.2">
      <c r="H154" s="2"/>
      <c r="I154" s="2"/>
      <c r="J154" s="53"/>
      <c r="K154" s="45"/>
      <c r="L154" s="3"/>
      <c r="M154" s="3"/>
      <c r="N154" s="10"/>
    </row>
    <row r="155" spans="1:15" x14ac:dyDescent="0.2">
      <c r="G155" s="2"/>
      <c r="H155" s="2"/>
      <c r="I155" s="2"/>
      <c r="J155" s="53"/>
      <c r="K155" s="45"/>
      <c r="L155" s="3"/>
      <c r="M155" s="3"/>
      <c r="N155" s="10"/>
    </row>
    <row r="156" spans="1:15" x14ac:dyDescent="0.2">
      <c r="G156" s="2"/>
      <c r="H156" s="2"/>
      <c r="I156" s="2"/>
      <c r="J156" s="53"/>
      <c r="K156" s="45"/>
      <c r="L156" s="3"/>
      <c r="M156" s="3"/>
      <c r="N156" s="10"/>
    </row>
    <row r="157" spans="1:15" x14ac:dyDescent="0.2">
      <c r="G157" s="2"/>
      <c r="H157" s="2"/>
      <c r="I157" s="2"/>
      <c r="J157" s="53"/>
      <c r="K157" s="45"/>
      <c r="L157" s="3"/>
      <c r="M157" s="3"/>
      <c r="N157" s="10"/>
    </row>
    <row r="158" spans="1:15" x14ac:dyDescent="0.2">
      <c r="G158" s="2"/>
      <c r="H158" s="2"/>
      <c r="I158" s="2"/>
      <c r="J158" s="53"/>
      <c r="K158" s="45"/>
      <c r="L158" s="3"/>
      <c r="M158" s="3"/>
      <c r="N158" s="10"/>
    </row>
    <row r="159" spans="1:15" x14ac:dyDescent="0.2">
      <c r="G159" s="2"/>
      <c r="H159" s="2"/>
      <c r="I159" s="2"/>
      <c r="J159" s="53"/>
      <c r="K159" s="45"/>
      <c r="L159" s="3"/>
      <c r="M159" s="3"/>
      <c r="N159" s="10"/>
    </row>
    <row r="160" spans="1:15" x14ac:dyDescent="0.2">
      <c r="G160" s="2"/>
      <c r="H160" s="2"/>
      <c r="I160" s="2"/>
      <c r="J160" s="53"/>
      <c r="K160" s="45"/>
      <c r="L160" s="3"/>
      <c r="M160" s="3"/>
      <c r="N160" s="10"/>
    </row>
    <row r="161" spans="7:14" x14ac:dyDescent="0.2">
      <c r="G161" s="2"/>
      <c r="H161" s="2"/>
      <c r="I161" s="2"/>
      <c r="J161" s="53"/>
      <c r="K161" s="45"/>
      <c r="L161" s="3"/>
      <c r="M161" s="3"/>
      <c r="N161" s="10"/>
    </row>
    <row r="162" spans="7:14" x14ac:dyDescent="0.2">
      <c r="G162" s="2"/>
      <c r="H162" s="2"/>
      <c r="I162" s="2"/>
      <c r="J162" s="53"/>
      <c r="K162" s="45"/>
      <c r="L162" s="3"/>
      <c r="M162" s="3"/>
      <c r="N162" s="10"/>
    </row>
    <row r="163" spans="7:14" x14ac:dyDescent="0.2">
      <c r="G163" s="2"/>
      <c r="H163" s="2"/>
      <c r="I163" s="2"/>
      <c r="J163" s="53"/>
      <c r="K163" s="45"/>
      <c r="L163" s="3"/>
      <c r="M163" s="3"/>
      <c r="N163" s="10"/>
    </row>
    <row r="164" spans="7:14" x14ac:dyDescent="0.2">
      <c r="G164" s="2"/>
      <c r="H164" s="2"/>
      <c r="I164" s="2"/>
      <c r="J164" s="53"/>
      <c r="K164" s="45"/>
      <c r="L164" s="3"/>
      <c r="M164" s="3"/>
      <c r="N164" s="10"/>
    </row>
    <row r="165" spans="7:14" x14ac:dyDescent="0.2">
      <c r="G165" s="2"/>
      <c r="H165" s="2"/>
      <c r="I165" s="2"/>
      <c r="J165" s="53"/>
      <c r="K165" s="45"/>
      <c r="L165" s="3"/>
      <c r="M165" s="3"/>
      <c r="N165" s="10"/>
    </row>
    <row r="166" spans="7:14" x14ac:dyDescent="0.2">
      <c r="G166" s="2"/>
      <c r="H166" s="2"/>
      <c r="I166" s="2"/>
      <c r="J166" s="53"/>
      <c r="K166" s="45"/>
      <c r="L166" s="3"/>
      <c r="M166" s="3"/>
      <c r="N166" s="10"/>
    </row>
    <row r="167" spans="7:14" x14ac:dyDescent="0.2">
      <c r="G167" s="2"/>
      <c r="H167" s="2"/>
      <c r="I167" s="2"/>
      <c r="J167" s="53"/>
      <c r="K167" s="45"/>
      <c r="L167" s="3"/>
      <c r="M167" s="3"/>
      <c r="N167" s="10"/>
    </row>
    <row r="168" spans="7:14" x14ac:dyDescent="0.2">
      <c r="G168" s="2"/>
      <c r="H168" s="2"/>
      <c r="I168" s="2"/>
      <c r="J168" s="53"/>
      <c r="K168" s="45"/>
      <c r="L168" s="3"/>
      <c r="M168" s="3"/>
      <c r="N168" s="10"/>
    </row>
    <row r="169" spans="7:14" x14ac:dyDescent="0.2">
      <c r="G169" s="2"/>
      <c r="H169" s="2"/>
      <c r="I169" s="2"/>
      <c r="J169" s="53"/>
      <c r="K169" s="45"/>
      <c r="L169" s="3"/>
      <c r="M169" s="3"/>
      <c r="N169" s="10"/>
    </row>
    <row r="170" spans="7:14" x14ac:dyDescent="0.2">
      <c r="G170" s="2"/>
      <c r="H170" s="2"/>
      <c r="I170" s="2"/>
      <c r="J170" s="53"/>
      <c r="K170" s="45"/>
      <c r="L170" s="3"/>
      <c r="M170" s="3"/>
      <c r="N170" s="10"/>
    </row>
    <row r="171" spans="7:14" x14ac:dyDescent="0.2">
      <c r="G171" s="2"/>
      <c r="H171" s="2"/>
      <c r="I171" s="2"/>
      <c r="J171" s="53"/>
      <c r="K171" s="45"/>
      <c r="L171" s="3"/>
      <c r="M171" s="3"/>
      <c r="N171" s="10"/>
    </row>
    <row r="172" spans="7:14" x14ac:dyDescent="0.2">
      <c r="G172" s="2"/>
      <c r="H172" s="2"/>
      <c r="I172" s="2"/>
      <c r="J172" s="53"/>
      <c r="K172" s="45"/>
      <c r="L172" s="3"/>
      <c r="M172" s="3"/>
      <c r="N172" s="10"/>
    </row>
    <row r="173" spans="7:14" x14ac:dyDescent="0.2">
      <c r="G173" s="2"/>
      <c r="H173" s="2"/>
      <c r="I173" s="2"/>
      <c r="J173" s="53"/>
      <c r="K173" s="45"/>
      <c r="L173" s="3"/>
      <c r="M173" s="3"/>
      <c r="N173" s="10"/>
    </row>
    <row r="174" spans="7:14" x14ac:dyDescent="0.2">
      <c r="G174" s="2"/>
      <c r="H174" s="2"/>
      <c r="I174" s="2"/>
      <c r="J174" s="53"/>
      <c r="K174" s="45"/>
      <c r="L174" s="3"/>
      <c r="M174" s="3"/>
      <c r="N174" s="10"/>
    </row>
    <row r="175" spans="7:14" x14ac:dyDescent="0.2">
      <c r="G175" s="2"/>
      <c r="H175" s="2"/>
      <c r="I175" s="2"/>
      <c r="J175" s="53"/>
      <c r="K175" s="45"/>
      <c r="L175" s="3"/>
      <c r="M175" s="3"/>
      <c r="N175" s="10"/>
    </row>
    <row r="176" spans="7:14" x14ac:dyDescent="0.2">
      <c r="G176" s="2"/>
      <c r="H176" s="2"/>
      <c r="I176" s="2"/>
      <c r="J176" s="53"/>
      <c r="K176" s="45"/>
      <c r="L176" s="3"/>
      <c r="M176" s="3"/>
      <c r="N176" s="10"/>
    </row>
    <row r="177" spans="7:14" x14ac:dyDescent="0.2">
      <c r="G177" s="2"/>
      <c r="H177" s="2"/>
      <c r="I177" s="2"/>
      <c r="J177" s="53"/>
      <c r="K177" s="45"/>
      <c r="L177" s="3"/>
      <c r="M177" s="3"/>
      <c r="N177" s="10"/>
    </row>
    <row r="178" spans="7:14" x14ac:dyDescent="0.2">
      <c r="G178" s="2"/>
      <c r="H178" s="2"/>
      <c r="I178" s="2"/>
      <c r="J178" s="53"/>
      <c r="K178" s="45"/>
      <c r="L178" s="3"/>
      <c r="M178" s="3"/>
      <c r="N178" s="10"/>
    </row>
    <row r="179" spans="7:14" x14ac:dyDescent="0.2">
      <c r="G179" s="2"/>
      <c r="H179" s="2"/>
      <c r="I179" s="2"/>
      <c r="J179" s="53"/>
      <c r="K179" s="45"/>
      <c r="L179" s="3"/>
      <c r="M179" s="3"/>
      <c r="N179" s="10"/>
    </row>
    <row r="180" spans="7:14" x14ac:dyDescent="0.2">
      <c r="G180" s="2"/>
      <c r="H180" s="2"/>
      <c r="I180" s="2"/>
      <c r="J180" s="53"/>
      <c r="K180" s="45"/>
      <c r="L180" s="3"/>
      <c r="M180" s="3"/>
      <c r="N180" s="10"/>
    </row>
    <row r="181" spans="7:14" x14ac:dyDescent="0.2">
      <c r="G181" s="2"/>
      <c r="H181" s="2"/>
      <c r="I181" s="2"/>
      <c r="J181" s="53"/>
      <c r="K181" s="45"/>
      <c r="L181" s="3"/>
      <c r="M181" s="3"/>
      <c r="N181" s="10"/>
    </row>
    <row r="182" spans="7:14" x14ac:dyDescent="0.2">
      <c r="G182" s="2"/>
      <c r="H182" s="2"/>
      <c r="I182" s="2"/>
      <c r="J182" s="53"/>
      <c r="K182" s="45"/>
      <c r="L182" s="3"/>
      <c r="M182" s="3"/>
      <c r="N182" s="10"/>
    </row>
    <row r="183" spans="7:14" x14ac:dyDescent="0.2">
      <c r="G183" s="2"/>
      <c r="H183" s="2"/>
      <c r="I183" s="2"/>
      <c r="J183" s="53"/>
      <c r="K183" s="45"/>
      <c r="L183" s="3"/>
      <c r="M183" s="3"/>
      <c r="N183" s="10"/>
    </row>
    <row r="184" spans="7:14" x14ac:dyDescent="0.2">
      <c r="G184" s="2"/>
      <c r="H184" s="2"/>
      <c r="I184" s="2"/>
      <c r="J184" s="53"/>
      <c r="K184" s="45"/>
      <c r="L184" s="3"/>
      <c r="M184" s="3"/>
      <c r="N184" s="10"/>
    </row>
    <row r="185" spans="7:14" x14ac:dyDescent="0.2">
      <c r="G185" s="2"/>
      <c r="H185" s="2"/>
      <c r="I185" s="2"/>
      <c r="J185" s="53"/>
      <c r="K185" s="45"/>
      <c r="L185" s="3"/>
      <c r="M185" s="3"/>
      <c r="N185" s="10"/>
    </row>
    <row r="186" spans="7:14" x14ac:dyDescent="0.2">
      <c r="N186" s="10"/>
    </row>
    <row r="187" spans="7:14" x14ac:dyDescent="0.2">
      <c r="N187" s="10"/>
    </row>
    <row r="188" spans="7:14" x14ac:dyDescent="0.2">
      <c r="N188" s="10"/>
    </row>
    <row r="189" spans="7:14" x14ac:dyDescent="0.2">
      <c r="N189" s="10"/>
    </row>
  </sheetData>
  <sheetProtection algorithmName="SHA-512" hashValue="Wdo9OFlAV5LesZG/iO9Xzg9tRF2AhspyTmnnqo/eA3++zf5eGV3QesozmVPFzSgbAmspn944mPI5Xx4djaSgVA==" saltValue="IgVV8y6SH0VLiFmVVwR/ZA==" spinCount="100000" sheet="1" selectLockedCells="1"/>
  <sortState xmlns:xlrd2="http://schemas.microsoft.com/office/spreadsheetml/2017/richdata2" ref="G66:K66">
    <sortCondition ref="G66"/>
  </sortState>
  <mergeCells count="32">
    <mergeCell ref="C32:N32"/>
    <mergeCell ref="D125:N125"/>
    <mergeCell ref="G2:K2"/>
    <mergeCell ref="G4:K4"/>
    <mergeCell ref="G7:N7"/>
    <mergeCell ref="C11:G11"/>
    <mergeCell ref="C18:G18"/>
    <mergeCell ref="J18:N18"/>
    <mergeCell ref="J11:N11"/>
    <mergeCell ref="F66:I66"/>
    <mergeCell ref="F67:I67"/>
    <mergeCell ref="F68:I68"/>
    <mergeCell ref="F93:I93"/>
    <mergeCell ref="F90:I90"/>
    <mergeCell ref="F110:I110"/>
    <mergeCell ref="F111:I111"/>
    <mergeCell ref="C151:N151"/>
    <mergeCell ref="C23:N23"/>
    <mergeCell ref="C30:N30"/>
    <mergeCell ref="F62:I62"/>
    <mergeCell ref="F63:I63"/>
    <mergeCell ref="F64:I64"/>
    <mergeCell ref="F65:I65"/>
    <mergeCell ref="F51:I51"/>
    <mergeCell ref="F113:I113"/>
    <mergeCell ref="F114:I114"/>
    <mergeCell ref="F115:I115"/>
    <mergeCell ref="F116:I116"/>
    <mergeCell ref="F112:I112"/>
    <mergeCell ref="F70:I70"/>
    <mergeCell ref="F91:I91"/>
    <mergeCell ref="F92:I92"/>
  </mergeCells>
  <phoneticPr fontId="27" type="noConversion"/>
  <conditionalFormatting sqref="C42:C47 C53:C98 C109:C119">
    <cfRule type="cellIs" dxfId="2" priority="3" operator="notEqual">
      <formula>B42</formula>
    </cfRule>
  </conditionalFormatting>
  <conditionalFormatting sqref="C51">
    <cfRule type="cellIs" dxfId="1" priority="4" operator="notEqual">
      <formula>B51</formula>
    </cfRule>
  </conditionalFormatting>
  <conditionalFormatting sqref="C100">
    <cfRule type="cellIs" dxfId="0" priority="6" operator="notEqual">
      <formula>B100</formula>
    </cfRule>
  </conditionalFormatting>
  <hyperlinks>
    <hyperlink ref="C138" r:id="rId1" display="http://www.vanin.be/bingel/licenties" xr:uid="{34B0B045-E971-A34A-AD10-3053C743210E}"/>
  </hyperlinks>
  <pageMargins left="0.23622047244094491" right="0.23622047244094491" top="0.74803149606299213" bottom="0.74803149606299213" header="0.31496062992125984" footer="0.31496062992125984"/>
  <pageSetup paperSize="9" scale="81" fitToHeight="0" orientation="portrait" r:id="rId2"/>
  <headerFooter>
    <oddFooter>Pagina &amp;P van &amp;N</oddFooter>
  </headerFooter>
  <customProperties>
    <customPr name="_pios_id" r:id="rId3"/>
  </customProperties>
  <ignoredErrors>
    <ignoredError sqref="C50" unlockedFormula="1"/>
  </ignoredError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5</xdr:col>
                    <xdr:colOff>12700</xdr:colOff>
                    <xdr:row>19</xdr:row>
                    <xdr:rowOff>0</xdr:rowOff>
                  </from>
                  <to>
                    <xdr:col>5</xdr:col>
                    <xdr:colOff>241300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5</xdr:col>
                    <xdr:colOff>12700</xdr:colOff>
                    <xdr:row>20</xdr:row>
                    <xdr:rowOff>0</xdr:rowOff>
                  </from>
                  <to>
                    <xdr:col>5</xdr:col>
                    <xdr:colOff>228600</xdr:colOff>
                    <xdr:row>21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10</xdr:col>
                    <xdr:colOff>12700</xdr:colOff>
                    <xdr:row>19</xdr:row>
                    <xdr:rowOff>0</xdr:rowOff>
                  </from>
                  <to>
                    <xdr:col>10</xdr:col>
                    <xdr:colOff>241300</xdr:colOff>
                    <xdr:row>20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Check Box 29">
              <controlPr defaultSize="0" autoFill="0" autoLine="0" autoPict="0">
                <anchor moveWithCells="1">
                  <from>
                    <xdr:col>10</xdr:col>
                    <xdr:colOff>12700</xdr:colOff>
                    <xdr:row>20</xdr:row>
                    <xdr:rowOff>0</xdr:rowOff>
                  </from>
                  <to>
                    <xdr:col>10</xdr:col>
                    <xdr:colOff>228600</xdr:colOff>
                    <xdr:row>21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0" name="Check Box 30">
              <controlPr defaultSize="0" autoFill="0" autoLine="0" autoPict="0">
                <anchor moveWithCells="1">
                  <from>
                    <xdr:col>10</xdr:col>
                    <xdr:colOff>12700</xdr:colOff>
                    <xdr:row>18</xdr:row>
                    <xdr:rowOff>0</xdr:rowOff>
                  </from>
                  <to>
                    <xdr:col>10</xdr:col>
                    <xdr:colOff>266700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15">
              <controlPr defaultSize="0" autoFill="0" autoLine="0" autoPict="0">
                <anchor moveWithCells="1">
                  <from>
                    <xdr:col>5</xdr:col>
                    <xdr:colOff>12700</xdr:colOff>
                    <xdr:row>18</xdr:row>
                    <xdr:rowOff>0</xdr:rowOff>
                  </from>
                  <to>
                    <xdr:col>5</xdr:col>
                    <xdr:colOff>241300</xdr:colOff>
                    <xdr:row>19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B43B0ABF45C45A0B0F45D426333F6" ma:contentTypeVersion="18" ma:contentTypeDescription="Een nieuw document maken." ma:contentTypeScope="" ma:versionID="4fca12575c8d2626f13c73e51f72314d">
  <xsd:schema xmlns:xsd="http://www.w3.org/2001/XMLSchema" xmlns:xs="http://www.w3.org/2001/XMLSchema" xmlns:p="http://schemas.microsoft.com/office/2006/metadata/properties" xmlns:ns2="3c7739ed-f00a-457a-b3da-c0a79f8e2e74" xmlns:ns3="d583d17e-83dc-4b5b-8a75-9f384c16a9c4" xmlns:ns4="f0974581-4bbf-443e-902f-14073e9fb4f6" targetNamespace="http://schemas.microsoft.com/office/2006/metadata/properties" ma:root="true" ma:fieldsID="73093d240334260d0aefc9cacd914294" ns2:_="" ns3:_="" ns4:_="">
    <xsd:import namespace="3c7739ed-f00a-457a-b3da-c0a79f8e2e74"/>
    <xsd:import namespace="d583d17e-83dc-4b5b-8a75-9f384c16a9c4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BillingMetadata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739ed-f00a-457a-b3da-c0a79f8e2e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3d17e-83dc-4b5b-8a75-9f384c16a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4" nillable="true" ma:displayName="Afmeldings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a0e7dc1-4f72-4a4a-96c3-e9656f10eeee}" ma:internalName="TaxCatchAll" ma:showField="CatchAllData" ma:web="3c7739ed-f00a-457a-b3da-c0a79f8e2e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74581-4bbf-443e-902f-14073e9fb4f6" xsi:nil="true"/>
    <lcf76f155ced4ddcb4097134ff3c332f xmlns="d583d17e-83dc-4b5b-8a75-9f384c16a9c4">
      <Terms xmlns="http://schemas.microsoft.com/office/infopath/2007/PartnerControls"/>
    </lcf76f155ced4ddcb4097134ff3c332f>
    <SharedWithUsers xmlns="3c7739ed-f00a-457a-b3da-c0a79f8e2e74">
      <UserInfo>
        <DisplayName/>
        <AccountId xsi:nil="true"/>
        <AccountType/>
      </UserInfo>
    </SharedWithUsers>
    <MediaLengthInSeconds xmlns="d583d17e-83dc-4b5b-8a75-9f384c16a9c4" xsi:nil="true"/>
    <_Flow_SignoffStatus xmlns="d583d17e-83dc-4b5b-8a75-9f384c16a9c4" xsi:nil="true"/>
  </documentManagement>
</p:properties>
</file>

<file path=customXml/itemProps1.xml><?xml version="1.0" encoding="utf-8"?>
<ds:datastoreItem xmlns:ds="http://schemas.openxmlformats.org/officeDocument/2006/customXml" ds:itemID="{7093BAFD-B5CA-4B20-AB87-1C2F36068B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7739ed-f00a-457a-b3da-c0a79f8e2e74"/>
    <ds:schemaRef ds:uri="d583d17e-83dc-4b5b-8a75-9f384c16a9c4"/>
    <ds:schemaRef ds:uri="f0974581-4bbf-443e-902f-14073e9fb4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B273C8-4307-4249-B450-F6D19AB906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04F7D-EEC0-455E-88E4-C0A10FC22297}">
  <ds:schemaRefs>
    <ds:schemaRef ds:uri="http://schemas.microsoft.com/office/2006/metadata/properties"/>
    <ds:schemaRef ds:uri="http://schemas.microsoft.com/office/infopath/2007/PartnerControls"/>
    <ds:schemaRef ds:uri="f0974581-4bbf-443e-902f-14073e9fb4f6"/>
    <ds:schemaRef ds:uri="d583d17e-83dc-4b5b-8a75-9f384c16a9c4"/>
    <ds:schemaRef ds:uri="3c7739ed-f00a-457a-b3da-c0a79f8e2e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Camino</vt:lpstr>
    </vt:vector>
  </TitlesOfParts>
  <Manager/>
  <Company>Uitgeverij VAN 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</dc:creator>
  <cp:keywords/>
  <dc:description/>
  <cp:lastModifiedBy>Lisa Rouschop</cp:lastModifiedBy>
  <cp:revision/>
  <dcterms:created xsi:type="dcterms:W3CDTF">2012-09-21T08:01:31Z</dcterms:created>
  <dcterms:modified xsi:type="dcterms:W3CDTF">2026-08-31T10:15:49Z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0x0101009ECB43B0ABF45C45A0B0F45D426333F6</vt:lpwstr>
  </property>
  <property fmtid="{D5CDD505-2E9C-101B-9397-08002B2CF9AE}" pid="3" name="MediaServiceImageTags">
    <vt:lpwstr/>
  </property>
  <property fmtid="{D5CDD505-2E9C-101B-9397-08002B2CF9AE}" pid="4" name="Order">
    <vt:r8>2689200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